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 userName="A" reservationPassword="EA2F"/>
  <workbookPr codeName="ЭтаКнига" defaultThemeVersion="124226"/>
  <bookViews>
    <workbookView xWindow="120" yWindow="45" windowWidth="19020" windowHeight="9855"/>
  </bookViews>
  <sheets>
    <sheet name="R15_результаты" sheetId="1" r:id="rId1"/>
    <sheet name="R15_результаты_А" sheetId="2" r:id="rId2"/>
    <sheet name="R15_результаты_Ц" sheetId="3" r:id="rId3"/>
  </sheets>
  <definedNames>
    <definedName name="_xlnm._FilterDatabase" localSheetId="0" hidden="1">'R15_результаты'!$R$1:$R$45</definedName>
    <definedName name="_xlnm._FilterDatabase" localSheetId="1" hidden="1">'R15_результаты_А'!$R$1:$R$45</definedName>
    <definedName name="_xlnm._FilterDatabase" localSheetId="2" hidden="1">'R15_результаты_Ц'!$R$1:$R$45</definedName>
  </definedNames>
  <calcPr calcId="125725"/>
</workbook>
</file>

<file path=xl/calcChain.xml><?xml version="1.0" encoding="utf-8"?>
<calcChain xmlns="http://schemas.openxmlformats.org/spreadsheetml/2006/main">
  <c r="Q4" i="3"/>
  <c r="J5"/>
  <c r="K5" s="1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Y5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D5" s="1"/>
  <c r="AC41"/>
  <c r="AC42"/>
  <c r="AC43"/>
  <c r="AC4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I5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N5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S5"/>
  <c r="AW5"/>
  <c r="AX5"/>
  <c r="AY5"/>
  <c r="AZ5"/>
  <c r="BB5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C5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H5"/>
  <c r="BL5"/>
  <c r="Y44"/>
  <c r="AA44" s="1"/>
  <c r="BM44" s="1"/>
  <c r="BN44" s="1"/>
  <c r="Y43"/>
  <c r="AA43"/>
  <c r="BM43" s="1"/>
  <c r="BN43" s="1"/>
  <c r="Y42"/>
  <c r="AA42" s="1"/>
  <c r="BM42" s="1"/>
  <c r="BN42" s="1"/>
  <c r="Y41"/>
  <c r="AA41"/>
  <c r="BM41" s="1"/>
  <c r="BN41" s="1"/>
  <c r="Y40"/>
  <c r="AA40" s="1"/>
  <c r="BM40" s="1"/>
  <c r="BN40" s="1"/>
  <c r="Y39"/>
  <c r="AA39"/>
  <c r="BM39" s="1"/>
  <c r="BN39" s="1"/>
  <c r="Y38"/>
  <c r="AA38" s="1"/>
  <c r="BM38" s="1"/>
  <c r="BN38" s="1"/>
  <c r="Y37"/>
  <c r="AA37"/>
  <c r="BM37" s="1"/>
  <c r="BN37" s="1"/>
  <c r="Y36"/>
  <c r="AA36" s="1"/>
  <c r="BM36" s="1"/>
  <c r="BN36" s="1"/>
  <c r="Y35"/>
  <c r="AA35"/>
  <c r="BM35" s="1"/>
  <c r="BN35" s="1"/>
  <c r="Y34"/>
  <c r="AD44"/>
  <c r="AF44"/>
  <c r="BQ44" s="1"/>
  <c r="BR44" s="1"/>
  <c r="AD43"/>
  <c r="AF43" s="1"/>
  <c r="BQ43" s="1"/>
  <c r="BR43" s="1"/>
  <c r="AD42"/>
  <c r="AF42"/>
  <c r="BQ42" s="1"/>
  <c r="BR42" s="1"/>
  <c r="AD41"/>
  <c r="AF41" s="1"/>
  <c r="BQ41" s="1"/>
  <c r="BR41" s="1"/>
  <c r="AD40"/>
  <c r="AF40"/>
  <c r="BQ40" s="1"/>
  <c r="BR40" s="1"/>
  <c r="AD39"/>
  <c r="AF39" s="1"/>
  <c r="BQ39" s="1"/>
  <c r="BR39" s="1"/>
  <c r="AD38"/>
  <c r="AF38"/>
  <c r="BQ38" s="1"/>
  <c r="BR38" s="1"/>
  <c r="AD37"/>
  <c r="AF37" s="1"/>
  <c r="BQ37" s="1"/>
  <c r="BR37" s="1"/>
  <c r="AD36"/>
  <c r="AF36"/>
  <c r="BQ36" s="1"/>
  <c r="BR36" s="1"/>
  <c r="AD35"/>
  <c r="AF35" s="1"/>
  <c r="BQ35" s="1"/>
  <c r="BR35" s="1"/>
  <c r="AD34"/>
  <c r="AI44"/>
  <c r="AK44" s="1"/>
  <c r="BX44" s="1"/>
  <c r="BY44" s="1"/>
  <c r="AI43"/>
  <c r="AK43"/>
  <c r="BX43" s="1"/>
  <c r="BY43" s="1"/>
  <c r="AI42"/>
  <c r="AK42" s="1"/>
  <c r="BX42" s="1"/>
  <c r="BY42" s="1"/>
  <c r="AI41"/>
  <c r="AK41"/>
  <c r="BX41" s="1"/>
  <c r="BY41" s="1"/>
  <c r="AI40"/>
  <c r="AK40" s="1"/>
  <c r="BX40" s="1"/>
  <c r="BY40" s="1"/>
  <c r="AI39"/>
  <c r="AK39"/>
  <c r="BX39" s="1"/>
  <c r="BY39" s="1"/>
  <c r="AI38"/>
  <c r="AK38" s="1"/>
  <c r="BX38" s="1"/>
  <c r="BY38" s="1"/>
  <c r="AI37"/>
  <c r="AK37"/>
  <c r="BX37" s="1"/>
  <c r="BY37" s="1"/>
  <c r="AI36"/>
  <c r="AK36" s="1"/>
  <c r="BX36" s="1"/>
  <c r="BY36" s="1"/>
  <c r="AI35"/>
  <c r="AK35"/>
  <c r="BX35" s="1"/>
  <c r="BY35" s="1"/>
  <c r="AI34"/>
  <c r="AN44"/>
  <c r="AP44"/>
  <c r="CE44" s="1"/>
  <c r="CF44" s="1"/>
  <c r="AN43"/>
  <c r="AP43" s="1"/>
  <c r="CE43" s="1"/>
  <c r="CF43" s="1"/>
  <c r="AN42"/>
  <c r="AP42"/>
  <c r="CE42" s="1"/>
  <c r="CF42" s="1"/>
  <c r="AN41"/>
  <c r="AP41" s="1"/>
  <c r="CE41" s="1"/>
  <c r="CF41" s="1"/>
  <c r="AN40"/>
  <c r="AP40"/>
  <c r="CE40" s="1"/>
  <c r="CF40" s="1"/>
  <c r="AN39"/>
  <c r="AP39" s="1"/>
  <c r="CE39" s="1"/>
  <c r="CF39" s="1"/>
  <c r="AN38"/>
  <c r="AP38"/>
  <c r="CE38" s="1"/>
  <c r="CF38" s="1"/>
  <c r="AN37"/>
  <c r="AP37" s="1"/>
  <c r="CE37" s="1"/>
  <c r="CF37" s="1"/>
  <c r="AN36"/>
  <c r="AP36"/>
  <c r="CE36" s="1"/>
  <c r="CF36" s="1"/>
  <c r="AN35"/>
  <c r="AP35" s="1"/>
  <c r="CE35" s="1"/>
  <c r="CF35" s="1"/>
  <c r="AN34"/>
  <c r="AS44"/>
  <c r="AU44" s="1"/>
  <c r="CL44" s="1"/>
  <c r="CM44" s="1"/>
  <c r="AS43"/>
  <c r="AU43"/>
  <c r="CL43" s="1"/>
  <c r="CM43" s="1"/>
  <c r="AS42"/>
  <c r="AU42" s="1"/>
  <c r="CL42" s="1"/>
  <c r="CM42" s="1"/>
  <c r="AS41"/>
  <c r="AU41"/>
  <c r="CL41" s="1"/>
  <c r="CM41" s="1"/>
  <c r="AS40"/>
  <c r="AU40" s="1"/>
  <c r="CL40" s="1"/>
  <c r="CM40" s="1"/>
  <c r="AS39"/>
  <c r="AU39"/>
  <c r="CL39" s="1"/>
  <c r="CM39" s="1"/>
  <c r="AS38"/>
  <c r="AU38" s="1"/>
  <c r="CL38" s="1"/>
  <c r="CM38" s="1"/>
  <c r="AS37"/>
  <c r="AU37"/>
  <c r="CL37" s="1"/>
  <c r="CM37" s="1"/>
  <c r="AS36"/>
  <c r="AU36" s="1"/>
  <c r="CL36" s="1"/>
  <c r="CM36" s="1"/>
  <c r="AS35"/>
  <c r="AU35"/>
  <c r="CL35" s="1"/>
  <c r="CM35" s="1"/>
  <c r="AS34"/>
  <c r="AU34" s="1"/>
  <c r="CL34" s="1"/>
  <c r="CM34" s="1"/>
  <c r="AS33"/>
  <c r="AX44"/>
  <c r="AZ44" s="1"/>
  <c r="CS44" s="1"/>
  <c r="CT44" s="1"/>
  <c r="AX43"/>
  <c r="AZ43"/>
  <c r="CS43" s="1"/>
  <c r="CT43" s="1"/>
  <c r="AX42"/>
  <c r="AZ42" s="1"/>
  <c r="CS42" s="1"/>
  <c r="CT42" s="1"/>
  <c r="AX41"/>
  <c r="AZ41"/>
  <c r="CS41" s="1"/>
  <c r="CT41" s="1"/>
  <c r="AX40"/>
  <c r="AZ40" s="1"/>
  <c r="CS40" s="1"/>
  <c r="CT40" s="1"/>
  <c r="AX39"/>
  <c r="AZ39"/>
  <c r="CS39" s="1"/>
  <c r="CT39" s="1"/>
  <c r="AX38"/>
  <c r="AZ38" s="1"/>
  <c r="CS38" s="1"/>
  <c r="CT38" s="1"/>
  <c r="AX37"/>
  <c r="AZ37"/>
  <c r="CS37" s="1"/>
  <c r="CT37" s="1"/>
  <c r="AX36"/>
  <c r="AZ36" s="1"/>
  <c r="CS36" s="1"/>
  <c r="CT36" s="1"/>
  <c r="AX35"/>
  <c r="AZ35"/>
  <c r="CS35" s="1"/>
  <c r="CT35" s="1"/>
  <c r="AW34"/>
  <c r="AX34" s="1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5"/>
  <c r="AW36"/>
  <c r="AW37"/>
  <c r="AW38"/>
  <c r="AW39"/>
  <c r="AW40"/>
  <c r="AW41"/>
  <c r="AW42"/>
  <c r="AW43"/>
  <c r="AW44"/>
  <c r="BC44"/>
  <c r="BE44" s="1"/>
  <c r="CZ44" s="1"/>
  <c r="DA44" s="1"/>
  <c r="BC43"/>
  <c r="BE43"/>
  <c r="CZ43" s="1"/>
  <c r="DA43" s="1"/>
  <c r="BC42"/>
  <c r="BE42" s="1"/>
  <c r="CZ42" s="1"/>
  <c r="DA42" s="1"/>
  <c r="BC41"/>
  <c r="BE41"/>
  <c r="CZ41" s="1"/>
  <c r="DA41" s="1"/>
  <c r="BC40"/>
  <c r="BE40" s="1"/>
  <c r="CZ40" s="1"/>
  <c r="DA40" s="1"/>
  <c r="BC39"/>
  <c r="BE39"/>
  <c r="CZ39" s="1"/>
  <c r="DA39" s="1"/>
  <c r="BC38"/>
  <c r="BE38" s="1"/>
  <c r="CZ38" s="1"/>
  <c r="DA38" s="1"/>
  <c r="BC37"/>
  <c r="BE37"/>
  <c r="CZ37" s="1"/>
  <c r="DA37" s="1"/>
  <c r="BC36"/>
  <c r="BE36" s="1"/>
  <c r="CZ36" s="1"/>
  <c r="DA36" s="1"/>
  <c r="BC35"/>
  <c r="BE35"/>
  <c r="CZ35" s="1"/>
  <c r="DA35" s="1"/>
  <c r="BC34"/>
  <c r="BH44"/>
  <c r="BJ44"/>
  <c r="DG44" s="1"/>
  <c r="DH44" s="1"/>
  <c r="BH43"/>
  <c r="BJ43" s="1"/>
  <c r="DG43" s="1"/>
  <c r="DH43" s="1"/>
  <c r="BH42"/>
  <c r="BJ42"/>
  <c r="DG42" s="1"/>
  <c r="DH42" s="1"/>
  <c r="BH41"/>
  <c r="BJ41" s="1"/>
  <c r="DG41" s="1"/>
  <c r="DH41" s="1"/>
  <c r="BH40"/>
  <c r="BJ40"/>
  <c r="DG40" s="1"/>
  <c r="DH40" s="1"/>
  <c r="BH39"/>
  <c r="BJ39" s="1"/>
  <c r="DG39" s="1"/>
  <c r="DH39" s="1"/>
  <c r="BH38"/>
  <c r="BJ38"/>
  <c r="DG38" s="1"/>
  <c r="DH38" s="1"/>
  <c r="BH37"/>
  <c r="BJ37" s="1"/>
  <c r="DG37" s="1"/>
  <c r="DH37" s="1"/>
  <c r="BH36"/>
  <c r="BJ36"/>
  <c r="DG36" s="1"/>
  <c r="DH36" s="1"/>
  <c r="BH35"/>
  <c r="BJ35" s="1"/>
  <c r="DG35" s="1"/>
  <c r="DH35" s="1"/>
  <c r="BH34"/>
  <c r="DX5"/>
  <c r="DY5"/>
  <c r="J6"/>
  <c r="K6" s="1"/>
  <c r="Y6"/>
  <c r="AD6"/>
  <c r="AI6"/>
  <c r="AN6"/>
  <c r="AS6"/>
  <c r="AX6"/>
  <c r="BC6"/>
  <c r="BH6"/>
  <c r="BL6"/>
  <c r="DX6"/>
  <c r="DY6"/>
  <c r="J7"/>
  <c r="K7"/>
  <c r="L7" s="1"/>
  <c r="P7" s="1"/>
  <c r="Y7"/>
  <c r="AD7"/>
  <c r="AI7"/>
  <c r="AN7"/>
  <c r="AS7"/>
  <c r="AX7"/>
  <c r="BC7"/>
  <c r="BD7"/>
  <c r="BE7"/>
  <c r="BH7"/>
  <c r="BL7"/>
  <c r="CZ7"/>
  <c r="DA7" s="1"/>
  <c r="DX7"/>
  <c r="DY7"/>
  <c r="J8"/>
  <c r="K8" s="1"/>
  <c r="Y8"/>
  <c r="AD8"/>
  <c r="AI8"/>
  <c r="AN8"/>
  <c r="AS8"/>
  <c r="AX8"/>
  <c r="BC8"/>
  <c r="BH8"/>
  <c r="BL8"/>
  <c r="DX8"/>
  <c r="DY8"/>
  <c r="J9"/>
  <c r="K9" s="1"/>
  <c r="Y9"/>
  <c r="AD9"/>
  <c r="AI9"/>
  <c r="AN9"/>
  <c r="AS9"/>
  <c r="AX9"/>
  <c r="BC9"/>
  <c r="BH9"/>
  <c r="BL9"/>
  <c r="DX9"/>
  <c r="DY9"/>
  <c r="J10"/>
  <c r="K10"/>
  <c r="P10" s="1"/>
  <c r="Y10"/>
  <c r="AD10"/>
  <c r="AI10"/>
  <c r="AN10"/>
  <c r="AS10"/>
  <c r="AX10"/>
  <c r="BC10"/>
  <c r="BH10"/>
  <c r="BL10"/>
  <c r="DX10"/>
  <c r="DY10"/>
  <c r="J11"/>
  <c r="K11"/>
  <c r="P11" s="1"/>
  <c r="Y11"/>
  <c r="AD11"/>
  <c r="AI11"/>
  <c r="AN11"/>
  <c r="AS11"/>
  <c r="AX11"/>
  <c r="BC11"/>
  <c r="BH11"/>
  <c r="BL11"/>
  <c r="DX11"/>
  <c r="DY11"/>
  <c r="J12"/>
  <c r="K12"/>
  <c r="P12" s="1"/>
  <c r="Y12"/>
  <c r="AD12"/>
  <c r="AI12"/>
  <c r="AN12"/>
  <c r="AS12"/>
  <c r="AX12"/>
  <c r="AY12"/>
  <c r="AZ12"/>
  <c r="BC12"/>
  <c r="BH12"/>
  <c r="BL12"/>
  <c r="CS12"/>
  <c r="CT12"/>
  <c r="DX12"/>
  <c r="DY12"/>
  <c r="J13"/>
  <c r="K13"/>
  <c r="P13" s="1"/>
  <c r="Y13"/>
  <c r="AD13"/>
  <c r="AI13"/>
  <c r="AN13"/>
  <c r="AS13"/>
  <c r="AX13"/>
  <c r="BC13"/>
  <c r="BD13"/>
  <c r="BE13"/>
  <c r="CZ13" s="1"/>
  <c r="DA13" s="1"/>
  <c r="BH13"/>
  <c r="BI13"/>
  <c r="BJ13"/>
  <c r="BL13"/>
  <c r="DG13"/>
  <c r="DH13"/>
  <c r="DX13"/>
  <c r="DY13"/>
  <c r="J14"/>
  <c r="K14"/>
  <c r="P14" s="1"/>
  <c r="Y14"/>
  <c r="AD14"/>
  <c r="AI14"/>
  <c r="AJ14"/>
  <c r="AK14"/>
  <c r="BX14" s="1"/>
  <c r="BY14" s="1"/>
  <c r="AN14"/>
  <c r="AS14"/>
  <c r="AX14"/>
  <c r="BC14"/>
  <c r="BH14"/>
  <c r="BL14"/>
  <c r="DX14"/>
  <c r="DY14"/>
  <c r="J15"/>
  <c r="K15"/>
  <c r="M15" s="1"/>
  <c r="P15" s="1"/>
  <c r="Y15"/>
  <c r="AD15"/>
  <c r="AE15"/>
  <c r="AF15"/>
  <c r="AI15"/>
  <c r="AN15"/>
  <c r="AS15"/>
  <c r="AX15"/>
  <c r="BC15"/>
  <c r="BH15"/>
  <c r="BL15"/>
  <c r="BQ15"/>
  <c r="BR15" s="1"/>
  <c r="DX15"/>
  <c r="DY15"/>
  <c r="J16"/>
  <c r="K16" s="1"/>
  <c r="Y16"/>
  <c r="AD16"/>
  <c r="AI16"/>
  <c r="AJ16"/>
  <c r="AK16"/>
  <c r="BX16" s="1"/>
  <c r="BY16" s="1"/>
  <c r="AN16"/>
  <c r="AO16"/>
  <c r="AP16"/>
  <c r="AS16"/>
  <c r="AT16"/>
  <c r="AU16"/>
  <c r="CL16" s="1"/>
  <c r="CM16" s="1"/>
  <c r="AX16"/>
  <c r="AY16"/>
  <c r="AZ16"/>
  <c r="BC16"/>
  <c r="BD16"/>
  <c r="BE16"/>
  <c r="CZ16" s="1"/>
  <c r="DA16" s="1"/>
  <c r="BH16"/>
  <c r="BI16"/>
  <c r="BJ16"/>
  <c r="BL16"/>
  <c r="CE16"/>
  <c r="CF16"/>
  <c r="CS16"/>
  <c r="CT16"/>
  <c r="DG16"/>
  <c r="DH16"/>
  <c r="DX16"/>
  <c r="DY16"/>
  <c r="J17"/>
  <c r="K17"/>
  <c r="M17" s="1"/>
  <c r="P17" s="1"/>
  <c r="Y17"/>
  <c r="AD17"/>
  <c r="AI17"/>
  <c r="AN17"/>
  <c r="AS17"/>
  <c r="AT17"/>
  <c r="AU17"/>
  <c r="AX17"/>
  <c r="AY17"/>
  <c r="AZ17"/>
  <c r="BC17"/>
  <c r="BH17"/>
  <c r="BL17"/>
  <c r="CL17"/>
  <c r="CM17" s="1"/>
  <c r="CS17"/>
  <c r="CT17" s="1"/>
  <c r="DX17"/>
  <c r="DY17"/>
  <c r="J18"/>
  <c r="K18" s="1"/>
  <c r="Y18"/>
  <c r="AD18"/>
  <c r="AI18"/>
  <c r="AN18"/>
  <c r="AO18"/>
  <c r="AP18"/>
  <c r="AS18"/>
  <c r="AT18"/>
  <c r="AU18"/>
  <c r="CL18" s="1"/>
  <c r="CM18" s="1"/>
  <c r="AX18"/>
  <c r="AY18"/>
  <c r="AZ18"/>
  <c r="BC18"/>
  <c r="BD18"/>
  <c r="BE18"/>
  <c r="CZ18" s="1"/>
  <c r="DA18" s="1"/>
  <c r="BH18"/>
  <c r="BI18"/>
  <c r="BJ18"/>
  <c r="BL18"/>
  <c r="CE18"/>
  <c r="CF18"/>
  <c r="CS18"/>
  <c r="CT18"/>
  <c r="DG18"/>
  <c r="DH18"/>
  <c r="DX18"/>
  <c r="DY18"/>
  <c r="J19"/>
  <c r="K19"/>
  <c r="L19" s="1"/>
  <c r="M19"/>
  <c r="Y19"/>
  <c r="AD19"/>
  <c r="AI19"/>
  <c r="AJ19"/>
  <c r="AK19"/>
  <c r="BX19" s="1"/>
  <c r="BY19" s="1"/>
  <c r="AN19"/>
  <c r="AS19"/>
  <c r="AT19"/>
  <c r="AU19"/>
  <c r="CL19" s="1"/>
  <c r="CM19" s="1"/>
  <c r="AX19"/>
  <c r="AY19"/>
  <c r="AZ19"/>
  <c r="BC19"/>
  <c r="BD19"/>
  <c r="BE19"/>
  <c r="CZ19" s="1"/>
  <c r="DA19" s="1"/>
  <c r="BH19"/>
  <c r="BL19"/>
  <c r="CS19"/>
  <c r="CT19"/>
  <c r="DX19"/>
  <c r="DY19"/>
  <c r="J20"/>
  <c r="K20"/>
  <c r="J21"/>
  <c r="K21"/>
  <c r="L21" s="1"/>
  <c r="P20" s="1"/>
  <c r="Y20"/>
  <c r="AD20"/>
  <c r="AI20"/>
  <c r="AN20"/>
  <c r="AS20"/>
  <c r="AX20"/>
  <c r="BC20"/>
  <c r="BH20"/>
  <c r="BL20"/>
  <c r="DX20"/>
  <c r="DY20"/>
  <c r="P21"/>
  <c r="Y21"/>
  <c r="AD21"/>
  <c r="AI21"/>
  <c r="AN21"/>
  <c r="AS21"/>
  <c r="AX21"/>
  <c r="BC21"/>
  <c r="BH21"/>
  <c r="BL21"/>
  <c r="DX21"/>
  <c r="DY21"/>
  <c r="J22"/>
  <c r="K22" s="1"/>
  <c r="P22" s="1"/>
  <c r="Y22"/>
  <c r="AD22"/>
  <c r="AI22"/>
  <c r="AN22"/>
  <c r="AS22"/>
  <c r="AT22"/>
  <c r="AU22"/>
  <c r="AX22"/>
  <c r="BC22"/>
  <c r="BH22"/>
  <c r="BL22"/>
  <c r="CL22"/>
  <c r="CM22" s="1"/>
  <c r="DX22"/>
  <c r="DY22"/>
  <c r="J23"/>
  <c r="K23" s="1"/>
  <c r="P23" s="1"/>
  <c r="Y23"/>
  <c r="AD23"/>
  <c r="AI23"/>
  <c r="AN23"/>
  <c r="AS23"/>
  <c r="AX23"/>
  <c r="BC23"/>
  <c r="BH23"/>
  <c r="BL23"/>
  <c r="DX23"/>
  <c r="DY23"/>
  <c r="J24"/>
  <c r="K24" s="1"/>
  <c r="Y24"/>
  <c r="AD24"/>
  <c r="AI24"/>
  <c r="AN24"/>
  <c r="AS24"/>
  <c r="AX24"/>
  <c r="BC24"/>
  <c r="BH24"/>
  <c r="BL24"/>
  <c r="DX24"/>
  <c r="DY24"/>
  <c r="J25"/>
  <c r="K25"/>
  <c r="L25" s="1"/>
  <c r="P25" s="1"/>
  <c r="Y25"/>
  <c r="AD25"/>
  <c r="AI25"/>
  <c r="AN25"/>
  <c r="AS25"/>
  <c r="AX25"/>
  <c r="AY25"/>
  <c r="AZ25"/>
  <c r="BC25"/>
  <c r="BH25"/>
  <c r="BL25"/>
  <c r="CS25"/>
  <c r="CT25" s="1"/>
  <c r="DX25"/>
  <c r="DY25"/>
  <c r="J26"/>
  <c r="K26" s="1"/>
  <c r="Y26"/>
  <c r="Z26"/>
  <c r="AA26"/>
  <c r="BM26" s="1"/>
  <c r="BN26" s="1"/>
  <c r="AD26"/>
  <c r="AI26"/>
  <c r="AN26"/>
  <c r="AS26"/>
  <c r="AX26"/>
  <c r="AY26"/>
  <c r="AZ26"/>
  <c r="BC26"/>
  <c r="BH26"/>
  <c r="BL26"/>
  <c r="CS26"/>
  <c r="CT26"/>
  <c r="DX26"/>
  <c r="DY26"/>
  <c r="J27"/>
  <c r="K27"/>
  <c r="L27" s="1"/>
  <c r="P27" s="1"/>
  <c r="Y27"/>
  <c r="AD27"/>
  <c r="AI27"/>
  <c r="AN27"/>
  <c r="AS27"/>
  <c r="AX27"/>
  <c r="BC27"/>
  <c r="BH27"/>
  <c r="BL27"/>
  <c r="DX27"/>
  <c r="DY27"/>
  <c r="J28"/>
  <c r="K28" s="1"/>
  <c r="Y28"/>
  <c r="AD28"/>
  <c r="AI28"/>
  <c r="AN28"/>
  <c r="AS28"/>
  <c r="AX28"/>
  <c r="BC28"/>
  <c r="BH28"/>
  <c r="BL28"/>
  <c r="DX28"/>
  <c r="DY28"/>
  <c r="J29"/>
  <c r="K29"/>
  <c r="L29" s="1"/>
  <c r="P29" s="1"/>
  <c r="Y29"/>
  <c r="AD29"/>
  <c r="AI29"/>
  <c r="AN29"/>
  <c r="AS29"/>
  <c r="AT29"/>
  <c r="AU29"/>
  <c r="AX29"/>
  <c r="BC29"/>
  <c r="BH29"/>
  <c r="BL29"/>
  <c r="CL29"/>
  <c r="CM29" s="1"/>
  <c r="DV29"/>
  <c r="DX29"/>
  <c r="DY29"/>
  <c r="J30"/>
  <c r="K30"/>
  <c r="L30" s="1"/>
  <c r="P30" s="1"/>
  <c r="Y30"/>
  <c r="AD30"/>
  <c r="AI30"/>
  <c r="AN30"/>
  <c r="AS30"/>
  <c r="AX30"/>
  <c r="BC30"/>
  <c r="BH30"/>
  <c r="BL30"/>
  <c r="DX30"/>
  <c r="DY30"/>
  <c r="J31"/>
  <c r="K31" s="1"/>
  <c r="Y31"/>
  <c r="AD31"/>
  <c r="AI31"/>
  <c r="AN31"/>
  <c r="AS31"/>
  <c r="AT31"/>
  <c r="AU31"/>
  <c r="CL31" s="1"/>
  <c r="CM31" s="1"/>
  <c r="AX31"/>
  <c r="BC31"/>
  <c r="BH31"/>
  <c r="BL31"/>
  <c r="DX31"/>
  <c r="DY31"/>
  <c r="J32"/>
  <c r="K32"/>
  <c r="L32" s="1"/>
  <c r="P32" s="1"/>
  <c r="Y32"/>
  <c r="AD32"/>
  <c r="AI32"/>
  <c r="AN32"/>
  <c r="AS32"/>
  <c r="AX32"/>
  <c r="BC32"/>
  <c r="BH32"/>
  <c r="BL32"/>
  <c r="DX32"/>
  <c r="DY32"/>
  <c r="J33"/>
  <c r="K33" s="1"/>
  <c r="Y33"/>
  <c r="Z33"/>
  <c r="AA33"/>
  <c r="AD33"/>
  <c r="AI33"/>
  <c r="AN33"/>
  <c r="AX33"/>
  <c r="BC33"/>
  <c r="BH33"/>
  <c r="BL33"/>
  <c r="BM33"/>
  <c r="BN33" s="1"/>
  <c r="DX33"/>
  <c r="DY33"/>
  <c r="J34"/>
  <c r="K34" s="1"/>
  <c r="AT34"/>
  <c r="BL34"/>
  <c r="DX34"/>
  <c r="DY34"/>
  <c r="P35"/>
  <c r="Z35"/>
  <c r="AE35"/>
  <c r="AJ35"/>
  <c r="AO35"/>
  <c r="AT35"/>
  <c r="AY35"/>
  <c r="BD35"/>
  <c r="BI35"/>
  <c r="BL35"/>
  <c r="DX35"/>
  <c r="DY35"/>
  <c r="P36"/>
  <c r="Z36"/>
  <c r="AE36"/>
  <c r="AJ36"/>
  <c r="AO36"/>
  <c r="AT36"/>
  <c r="AY36"/>
  <c r="BD36"/>
  <c r="BI36"/>
  <c r="BL36"/>
  <c r="DX36"/>
  <c r="DY36"/>
  <c r="P37"/>
  <c r="Z37"/>
  <c r="AE37"/>
  <c r="AJ37"/>
  <c r="AO37"/>
  <c r="AT37"/>
  <c r="AY37"/>
  <c r="BD37"/>
  <c r="BI37"/>
  <c r="BL37"/>
  <c r="DX37"/>
  <c r="DY37"/>
  <c r="P38"/>
  <c r="Z38"/>
  <c r="AE38"/>
  <c r="AJ38"/>
  <c r="AO38"/>
  <c r="AT38"/>
  <c r="AY38"/>
  <c r="BD38"/>
  <c r="BI38"/>
  <c r="BL38"/>
  <c r="DX38"/>
  <c r="DY38"/>
  <c r="P39"/>
  <c r="Z39"/>
  <c r="AE39"/>
  <c r="AJ39"/>
  <c r="AO39"/>
  <c r="AT39"/>
  <c r="AY39"/>
  <c r="BD39"/>
  <c r="BI39"/>
  <c r="BL39"/>
  <c r="DX39"/>
  <c r="DY39"/>
  <c r="P40"/>
  <c r="Z40"/>
  <c r="AE40"/>
  <c r="AJ40"/>
  <c r="AO40"/>
  <c r="AT40"/>
  <c r="AY40"/>
  <c r="BD40"/>
  <c r="BI40"/>
  <c r="BL40"/>
  <c r="DX40"/>
  <c r="DY40"/>
  <c r="P41"/>
  <c r="Z41"/>
  <c r="AE41"/>
  <c r="AJ41"/>
  <c r="AO41"/>
  <c r="AT41"/>
  <c r="AY41"/>
  <c r="BD41"/>
  <c r="BI41"/>
  <c r="BL41"/>
  <c r="DX41"/>
  <c r="DY41"/>
  <c r="P42"/>
  <c r="Z42"/>
  <c r="AE42"/>
  <c r="AJ42"/>
  <c r="AO42"/>
  <c r="AT42"/>
  <c r="AY42"/>
  <c r="BD42"/>
  <c r="BI42"/>
  <c r="BL42"/>
  <c r="DX42"/>
  <c r="DY42"/>
  <c r="P43"/>
  <c r="Z43"/>
  <c r="AE43"/>
  <c r="AJ43"/>
  <c r="AO43"/>
  <c r="AT43"/>
  <c r="AY43"/>
  <c r="BD43"/>
  <c r="BI43"/>
  <c r="BL43"/>
  <c r="DX43"/>
  <c r="DY43"/>
  <c r="P44"/>
  <c r="Z44"/>
  <c r="AE44"/>
  <c r="AJ44"/>
  <c r="AO44"/>
  <c r="AT44"/>
  <c r="AY44"/>
  <c r="BD44"/>
  <c r="BI44"/>
  <c r="BL44"/>
  <c r="DX44"/>
  <c r="DY44"/>
  <c r="Z45"/>
  <c r="AE45"/>
  <c r="AJ45"/>
  <c r="AO45"/>
  <c r="AT45"/>
  <c r="AY45"/>
  <c r="BD45"/>
  <c r="BI45"/>
  <c r="Q4" i="2"/>
  <c r="J5"/>
  <c r="K5" s="1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Y5"/>
  <c r="AC5"/>
  <c r="AC6"/>
  <c r="AD5" s="1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I5"/>
  <c r="AM5"/>
  <c r="AM6"/>
  <c r="AN5" s="1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S33" s="1"/>
  <c r="AR44"/>
  <c r="AS5"/>
  <c r="AW5"/>
  <c r="AX5"/>
  <c r="AY5"/>
  <c r="AZ5"/>
  <c r="BB5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H5"/>
  <c r="BL5"/>
  <c r="Y44"/>
  <c r="AA44" s="1"/>
  <c r="BM44" s="1"/>
  <c r="BN44" s="1"/>
  <c r="Y43"/>
  <c r="AA43"/>
  <c r="BM43" s="1"/>
  <c r="Y42"/>
  <c r="AA42" s="1"/>
  <c r="BM42" s="1"/>
  <c r="BN42" s="1"/>
  <c r="Y41"/>
  <c r="AA41"/>
  <c r="BM41" s="1"/>
  <c r="Y40"/>
  <c r="AA40" s="1"/>
  <c r="BM40" s="1"/>
  <c r="BN40" s="1"/>
  <c r="Y39"/>
  <c r="AA39"/>
  <c r="BM39" s="1"/>
  <c r="Y38"/>
  <c r="AA38" s="1"/>
  <c r="BM38" s="1"/>
  <c r="BN38" s="1"/>
  <c r="Y37"/>
  <c r="AA37"/>
  <c r="BM37" s="1"/>
  <c r="Y36"/>
  <c r="AA36" s="1"/>
  <c r="BM36" s="1"/>
  <c r="BN36" s="1"/>
  <c r="Y35"/>
  <c r="AA35"/>
  <c r="BM35" s="1"/>
  <c r="Y34"/>
  <c r="AD44"/>
  <c r="AF44"/>
  <c r="BQ44" s="1"/>
  <c r="AD43"/>
  <c r="AF43" s="1"/>
  <c r="BQ43"/>
  <c r="BR43" s="1"/>
  <c r="AD42"/>
  <c r="AF42"/>
  <c r="BQ42" s="1"/>
  <c r="AD41"/>
  <c r="AF41" s="1"/>
  <c r="BQ41"/>
  <c r="BR41" s="1"/>
  <c r="AD40"/>
  <c r="AF40"/>
  <c r="BQ40" s="1"/>
  <c r="AD39"/>
  <c r="AF39" s="1"/>
  <c r="BQ39"/>
  <c r="BR39" s="1"/>
  <c r="AD38"/>
  <c r="AF38"/>
  <c r="BQ38" s="1"/>
  <c r="AD37"/>
  <c r="AF37" s="1"/>
  <c r="BQ37"/>
  <c r="BR37" s="1"/>
  <c r="AD36"/>
  <c r="AF36"/>
  <c r="BQ36" s="1"/>
  <c r="AD35"/>
  <c r="AF35" s="1"/>
  <c r="BQ35"/>
  <c r="BR35" s="1"/>
  <c r="AD34"/>
  <c r="AI44"/>
  <c r="AK44" s="1"/>
  <c r="BX44" s="1"/>
  <c r="BY44" s="1"/>
  <c r="AI43"/>
  <c r="AK43"/>
  <c r="BX43" s="1"/>
  <c r="AI42"/>
  <c r="AK42" s="1"/>
  <c r="BX42" s="1"/>
  <c r="BY42" s="1"/>
  <c r="AI41"/>
  <c r="AK41"/>
  <c r="BX41" s="1"/>
  <c r="AI40"/>
  <c r="AK40" s="1"/>
  <c r="BX40" s="1"/>
  <c r="BY40" s="1"/>
  <c r="AI39"/>
  <c r="AK39"/>
  <c r="BX39" s="1"/>
  <c r="AI38"/>
  <c r="AK38" s="1"/>
  <c r="BX38" s="1"/>
  <c r="BY38" s="1"/>
  <c r="AI37"/>
  <c r="AK37"/>
  <c r="BX37" s="1"/>
  <c r="AI36"/>
  <c r="AK36" s="1"/>
  <c r="BX36" s="1"/>
  <c r="BY36" s="1"/>
  <c r="AI35"/>
  <c r="AK35"/>
  <c r="BX35" s="1"/>
  <c r="AI34"/>
  <c r="AN44"/>
  <c r="AP44"/>
  <c r="CE44" s="1"/>
  <c r="AN43"/>
  <c r="AP43" s="1"/>
  <c r="CE43"/>
  <c r="CF43" s="1"/>
  <c r="AN42"/>
  <c r="AP42"/>
  <c r="CE42" s="1"/>
  <c r="AN41"/>
  <c r="AP41" s="1"/>
  <c r="CE41"/>
  <c r="CF41" s="1"/>
  <c r="AN40"/>
  <c r="AP40"/>
  <c r="CE40" s="1"/>
  <c r="AN39"/>
  <c r="AP39" s="1"/>
  <c r="CE39"/>
  <c r="CF39" s="1"/>
  <c r="AN38"/>
  <c r="AP38"/>
  <c r="CE38" s="1"/>
  <c r="AN37"/>
  <c r="AP37" s="1"/>
  <c r="CE37"/>
  <c r="CF37" s="1"/>
  <c r="AN36"/>
  <c r="AP36"/>
  <c r="CE36" s="1"/>
  <c r="AN35"/>
  <c r="AP35" s="1"/>
  <c r="CE35"/>
  <c r="CF35" s="1"/>
  <c r="AN34"/>
  <c r="AS44"/>
  <c r="AU44" s="1"/>
  <c r="CL44" s="1"/>
  <c r="CM44" s="1"/>
  <c r="AS43"/>
  <c r="AU43"/>
  <c r="CL43" s="1"/>
  <c r="AS42"/>
  <c r="AU42" s="1"/>
  <c r="CL42" s="1"/>
  <c r="CM42" s="1"/>
  <c r="AS41"/>
  <c r="AU41"/>
  <c r="CL41" s="1"/>
  <c r="AS40"/>
  <c r="AU40" s="1"/>
  <c r="CL40" s="1"/>
  <c r="CM40" s="1"/>
  <c r="AS39"/>
  <c r="AU39"/>
  <c r="CL39" s="1"/>
  <c r="AS38"/>
  <c r="AU38" s="1"/>
  <c r="CL38" s="1"/>
  <c r="CM38" s="1"/>
  <c r="AS37"/>
  <c r="AU37"/>
  <c r="CL37" s="1"/>
  <c r="AS36"/>
  <c r="AU36" s="1"/>
  <c r="CL36" s="1"/>
  <c r="CM36" s="1"/>
  <c r="AS35"/>
  <c r="AU35"/>
  <c r="CL35" s="1"/>
  <c r="AS34"/>
  <c r="AU34" s="1"/>
  <c r="CL34" s="1"/>
  <c r="CM34" s="1"/>
  <c r="AX44"/>
  <c r="AZ44" s="1"/>
  <c r="CS44" s="1"/>
  <c r="AX43"/>
  <c r="AZ43"/>
  <c r="CS43" s="1"/>
  <c r="AX42"/>
  <c r="AZ42" s="1"/>
  <c r="CS42" s="1"/>
  <c r="AX41"/>
  <c r="AZ41"/>
  <c r="CS41" s="1"/>
  <c r="AX40"/>
  <c r="AZ40" s="1"/>
  <c r="CS40" s="1"/>
  <c r="AX39"/>
  <c r="AZ39"/>
  <c r="CS39" s="1"/>
  <c r="AX38"/>
  <c r="AZ38" s="1"/>
  <c r="CS38" s="1"/>
  <c r="AX37"/>
  <c r="AZ37"/>
  <c r="CS37" s="1"/>
  <c r="AX36"/>
  <c r="AZ36" s="1"/>
  <c r="CS36" s="1"/>
  <c r="AX35"/>
  <c r="AZ35" s="1"/>
  <c r="CS35"/>
  <c r="CT35" s="1"/>
  <c r="AW34"/>
  <c r="AW6"/>
  <c r="AW7"/>
  <c r="AW8"/>
  <c r="AW9"/>
  <c r="AW10"/>
  <c r="AW11"/>
  <c r="AW12"/>
  <c r="AW13"/>
  <c r="AW14"/>
  <c r="AX14" s="1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5"/>
  <c r="AW36"/>
  <c r="AW37"/>
  <c r="AW38"/>
  <c r="AW39"/>
  <c r="AW40"/>
  <c r="AW41"/>
  <c r="AW42"/>
  <c r="AW43"/>
  <c r="AW44"/>
  <c r="AX34"/>
  <c r="BC44"/>
  <c r="BE44"/>
  <c r="CZ44" s="1"/>
  <c r="DA44" s="1"/>
  <c r="BC43"/>
  <c r="BE43" s="1"/>
  <c r="CZ43"/>
  <c r="BC42"/>
  <c r="BE42"/>
  <c r="CZ42" s="1"/>
  <c r="DA42" s="1"/>
  <c r="BC41"/>
  <c r="BE41" s="1"/>
  <c r="CZ41"/>
  <c r="BC40"/>
  <c r="BE40"/>
  <c r="CZ40" s="1"/>
  <c r="DA40" s="1"/>
  <c r="BC39"/>
  <c r="BE39" s="1"/>
  <c r="CZ39"/>
  <c r="BC38"/>
  <c r="BE38"/>
  <c r="CZ38" s="1"/>
  <c r="DA38" s="1"/>
  <c r="BC37"/>
  <c r="BE37" s="1"/>
  <c r="CZ37"/>
  <c r="BC36"/>
  <c r="BE36"/>
  <c r="CZ36" s="1"/>
  <c r="DA36" s="1"/>
  <c r="BC35"/>
  <c r="BE35" s="1"/>
  <c r="CZ35"/>
  <c r="BC34"/>
  <c r="BH44"/>
  <c r="BJ44" s="1"/>
  <c r="DG44" s="1"/>
  <c r="DH44" s="1"/>
  <c r="BH43"/>
  <c r="BJ43"/>
  <c r="DG43" s="1"/>
  <c r="DH43" s="1"/>
  <c r="BH42"/>
  <c r="BJ42" s="1"/>
  <c r="DG42" s="1"/>
  <c r="DH42" s="1"/>
  <c r="BH41"/>
  <c r="BJ41"/>
  <c r="DG41" s="1"/>
  <c r="DH41" s="1"/>
  <c r="BH40"/>
  <c r="BJ40" s="1"/>
  <c r="DG40" s="1"/>
  <c r="DH40" s="1"/>
  <c r="BH39"/>
  <c r="BJ39"/>
  <c r="DG39" s="1"/>
  <c r="DH39" s="1"/>
  <c r="BH38"/>
  <c r="BJ38" s="1"/>
  <c r="DG38" s="1"/>
  <c r="DH38" s="1"/>
  <c r="BH37"/>
  <c r="BJ37"/>
  <c r="DG37" s="1"/>
  <c r="DH37" s="1"/>
  <c r="BH36"/>
  <c r="BJ36" s="1"/>
  <c r="DG36" s="1"/>
  <c r="DH36" s="1"/>
  <c r="BH35"/>
  <c r="BJ35"/>
  <c r="DG35" s="1"/>
  <c r="DH35" s="1"/>
  <c r="BH34"/>
  <c r="DX5"/>
  <c r="DY5"/>
  <c r="J6"/>
  <c r="K6"/>
  <c r="L6" s="1"/>
  <c r="Y6"/>
  <c r="AD6"/>
  <c r="AI6"/>
  <c r="AN6"/>
  <c r="AS6"/>
  <c r="BC6"/>
  <c r="BL6"/>
  <c r="DX6"/>
  <c r="DY6"/>
  <c r="J7"/>
  <c r="K7" s="1"/>
  <c r="L7"/>
  <c r="Y7"/>
  <c r="AD7"/>
  <c r="AI7"/>
  <c r="AN7"/>
  <c r="AS7"/>
  <c r="BC7"/>
  <c r="BD7"/>
  <c r="BE7"/>
  <c r="CZ7" s="1"/>
  <c r="BL7"/>
  <c r="DA7"/>
  <c r="DX7"/>
  <c r="DY7"/>
  <c r="J8"/>
  <c r="K8"/>
  <c r="Y8"/>
  <c r="AD8"/>
  <c r="AI8"/>
  <c r="AN8"/>
  <c r="AS8"/>
  <c r="BC8"/>
  <c r="BL8"/>
  <c r="DX8"/>
  <c r="DY8"/>
  <c r="J9"/>
  <c r="K9"/>
  <c r="L9" s="1"/>
  <c r="Y9"/>
  <c r="AD9"/>
  <c r="AI9"/>
  <c r="AN9"/>
  <c r="AS9"/>
  <c r="BC9"/>
  <c r="BH9"/>
  <c r="BL9"/>
  <c r="DX9"/>
  <c r="DY9"/>
  <c r="J10"/>
  <c r="K10" s="1"/>
  <c r="P10"/>
  <c r="Y10"/>
  <c r="AD10"/>
  <c r="AI10"/>
  <c r="AN10"/>
  <c r="AS10"/>
  <c r="AX10"/>
  <c r="BC10"/>
  <c r="BH10"/>
  <c r="BL10"/>
  <c r="DX10"/>
  <c r="DY10"/>
  <c r="J11"/>
  <c r="K11" s="1"/>
  <c r="P11" s="1"/>
  <c r="Y11"/>
  <c r="AD11"/>
  <c r="AI11"/>
  <c r="AN11"/>
  <c r="AS11"/>
  <c r="BC11"/>
  <c r="BH11"/>
  <c r="BL11"/>
  <c r="DX11"/>
  <c r="DY11"/>
  <c r="J12"/>
  <c r="K12" s="1"/>
  <c r="P12"/>
  <c r="Y12"/>
  <c r="AD12"/>
  <c r="AI12"/>
  <c r="AN12"/>
  <c r="AS12"/>
  <c r="AX12"/>
  <c r="AY12"/>
  <c r="AZ12"/>
  <c r="BC12"/>
  <c r="BH12"/>
  <c r="BL12"/>
  <c r="CS12"/>
  <c r="CT12" s="1"/>
  <c r="DX12"/>
  <c r="DY12"/>
  <c r="J13"/>
  <c r="K13" s="1"/>
  <c r="P13"/>
  <c r="Y13"/>
  <c r="AD13"/>
  <c r="AI13"/>
  <c r="AN13"/>
  <c r="AS13"/>
  <c r="AX13"/>
  <c r="BC13"/>
  <c r="BD13"/>
  <c r="BE13"/>
  <c r="BH13"/>
  <c r="BI13"/>
  <c r="BJ13"/>
  <c r="DG13" s="1"/>
  <c r="DH13" s="1"/>
  <c r="BL13"/>
  <c r="CZ13"/>
  <c r="DA13" s="1"/>
  <c r="DX13"/>
  <c r="DY13"/>
  <c r="J14"/>
  <c r="K14" s="1"/>
  <c r="P14" s="1"/>
  <c r="Y14"/>
  <c r="AD14"/>
  <c r="AI14"/>
  <c r="AJ14"/>
  <c r="AK14"/>
  <c r="AN14"/>
  <c r="AS14"/>
  <c r="BC14"/>
  <c r="BH14"/>
  <c r="BL14"/>
  <c r="BX14"/>
  <c r="BY14" s="1"/>
  <c r="DX14"/>
  <c r="DY14"/>
  <c r="J15"/>
  <c r="K15" s="1"/>
  <c r="Y15"/>
  <c r="AD15"/>
  <c r="AE15"/>
  <c r="AF15"/>
  <c r="AI15"/>
  <c r="AN15"/>
  <c r="AS15"/>
  <c r="BC15"/>
  <c r="BL15"/>
  <c r="BQ15"/>
  <c r="BR15"/>
  <c r="DX15"/>
  <c r="DY15"/>
  <c r="J16"/>
  <c r="K16"/>
  <c r="M16" s="1"/>
  <c r="Y16"/>
  <c r="AD16"/>
  <c r="AI16"/>
  <c r="AJ16"/>
  <c r="AK16"/>
  <c r="AN16"/>
  <c r="AO16"/>
  <c r="AP16"/>
  <c r="AS16"/>
  <c r="AT16"/>
  <c r="AU16"/>
  <c r="AX16"/>
  <c r="AY16"/>
  <c r="AZ16"/>
  <c r="BC16"/>
  <c r="BD16"/>
  <c r="BE16"/>
  <c r="BH16"/>
  <c r="BI16"/>
  <c r="BJ16"/>
  <c r="BL16"/>
  <c r="BX16"/>
  <c r="BY16" s="1"/>
  <c r="CE16"/>
  <c r="CF16" s="1"/>
  <c r="CL16"/>
  <c r="CM16" s="1"/>
  <c r="CS16"/>
  <c r="CT16" s="1"/>
  <c r="CZ16"/>
  <c r="DA16" s="1"/>
  <c r="DG16"/>
  <c r="DH16" s="1"/>
  <c r="DX16"/>
  <c r="DY16"/>
  <c r="J17"/>
  <c r="K17" s="1"/>
  <c r="M17"/>
  <c r="Y17"/>
  <c r="AD17"/>
  <c r="AI17"/>
  <c r="AN17"/>
  <c r="AS17"/>
  <c r="AT17"/>
  <c r="AU17"/>
  <c r="CL17" s="1"/>
  <c r="AX17"/>
  <c r="AY17"/>
  <c r="AZ17"/>
  <c r="BC17"/>
  <c r="BL17"/>
  <c r="CM17"/>
  <c r="CS17"/>
  <c r="CT17"/>
  <c r="DX17"/>
  <c r="DY17"/>
  <c r="J18"/>
  <c r="K18"/>
  <c r="M18" s="1"/>
  <c r="P18"/>
  <c r="Y18"/>
  <c r="AD18"/>
  <c r="AI18"/>
  <c r="AN18"/>
  <c r="AO18"/>
  <c r="AP18"/>
  <c r="AS18"/>
  <c r="AT18"/>
  <c r="AU18"/>
  <c r="AX18"/>
  <c r="AY18"/>
  <c r="AZ18"/>
  <c r="BC18"/>
  <c r="BD18"/>
  <c r="BE18"/>
  <c r="BH18"/>
  <c r="BI18"/>
  <c r="BJ18"/>
  <c r="BL18"/>
  <c r="CE18"/>
  <c r="CF18" s="1"/>
  <c r="CL18"/>
  <c r="CM18" s="1"/>
  <c r="CS18"/>
  <c r="CT18" s="1"/>
  <c r="CZ18"/>
  <c r="DA18" s="1"/>
  <c r="DG18"/>
  <c r="DH18" s="1"/>
  <c r="DX18"/>
  <c r="DY18"/>
  <c r="J19"/>
  <c r="K19" s="1"/>
  <c r="M19" s="1"/>
  <c r="L19"/>
  <c r="P19" s="1"/>
  <c r="Y19"/>
  <c r="AD19"/>
  <c r="AI19"/>
  <c r="AJ19"/>
  <c r="AK19"/>
  <c r="AN19"/>
  <c r="AS19"/>
  <c r="AT19"/>
  <c r="AU19"/>
  <c r="AX19"/>
  <c r="AY19"/>
  <c r="AZ19"/>
  <c r="BC19"/>
  <c r="BD19"/>
  <c r="BE19"/>
  <c r="BH19"/>
  <c r="BL19"/>
  <c r="BX19"/>
  <c r="BY19" s="1"/>
  <c r="CL19"/>
  <c r="CM19" s="1"/>
  <c r="CS19"/>
  <c r="CT19" s="1"/>
  <c r="CZ19"/>
  <c r="DA19" s="1"/>
  <c r="DX19"/>
  <c r="DY19"/>
  <c r="J20"/>
  <c r="K20" s="1"/>
  <c r="P21" s="1"/>
  <c r="J21"/>
  <c r="K21" s="1"/>
  <c r="Y20"/>
  <c r="AD20"/>
  <c r="AI20"/>
  <c r="AN20"/>
  <c r="AS20"/>
  <c r="BC20"/>
  <c r="BL20"/>
  <c r="DX20"/>
  <c r="DY20"/>
  <c r="Y21"/>
  <c r="AD21"/>
  <c r="AI21"/>
  <c r="AN21"/>
  <c r="AS21"/>
  <c r="BC21"/>
  <c r="BL21"/>
  <c r="DX21"/>
  <c r="DY21"/>
  <c r="J22"/>
  <c r="K22"/>
  <c r="P22" s="1"/>
  <c r="Y22"/>
  <c r="AD22"/>
  <c r="AI22"/>
  <c r="AN22"/>
  <c r="AS22"/>
  <c r="AT22"/>
  <c r="AU22"/>
  <c r="CL22" s="1"/>
  <c r="CM22" s="1"/>
  <c r="BC22"/>
  <c r="BL22"/>
  <c r="DX22"/>
  <c r="DY22"/>
  <c r="J23"/>
  <c r="K23"/>
  <c r="P23" s="1"/>
  <c r="Y23"/>
  <c r="AD23"/>
  <c r="AI23"/>
  <c r="AN23"/>
  <c r="AS23"/>
  <c r="BC23"/>
  <c r="BL23"/>
  <c r="DX23"/>
  <c r="DY23"/>
  <c r="J24"/>
  <c r="K24"/>
  <c r="L24" s="1"/>
  <c r="Y24"/>
  <c r="AD24"/>
  <c r="AI24"/>
  <c r="AN24"/>
  <c r="AS24"/>
  <c r="AX24"/>
  <c r="BC24"/>
  <c r="BH24"/>
  <c r="BL24"/>
  <c r="DX24"/>
  <c r="DY24"/>
  <c r="J25"/>
  <c r="K25" s="1"/>
  <c r="L25"/>
  <c r="Y25"/>
  <c r="AD25"/>
  <c r="AI25"/>
  <c r="AN25"/>
  <c r="AS25"/>
  <c r="AX25"/>
  <c r="AY25"/>
  <c r="AZ25"/>
  <c r="BC25"/>
  <c r="BL25"/>
  <c r="CS25"/>
  <c r="CT25"/>
  <c r="DX25"/>
  <c r="DY25"/>
  <c r="J26"/>
  <c r="K26"/>
  <c r="L26" s="1"/>
  <c r="Y26"/>
  <c r="Z26"/>
  <c r="AA26"/>
  <c r="AD26"/>
  <c r="AI26"/>
  <c r="AN26"/>
  <c r="AS26"/>
  <c r="AX26"/>
  <c r="AY26"/>
  <c r="AZ26"/>
  <c r="BC26"/>
  <c r="BH26"/>
  <c r="BL26"/>
  <c r="BM26"/>
  <c r="BN26" s="1"/>
  <c r="CS26"/>
  <c r="CT26" s="1"/>
  <c r="DX26"/>
  <c r="DY26"/>
  <c r="J27"/>
  <c r="K27" s="1"/>
  <c r="L27"/>
  <c r="Y27"/>
  <c r="AD27"/>
  <c r="AI27"/>
  <c r="AN27"/>
  <c r="AS27"/>
  <c r="BC27"/>
  <c r="BL27"/>
  <c r="DX27"/>
  <c r="DY27"/>
  <c r="J28"/>
  <c r="K28"/>
  <c r="L28" s="1"/>
  <c r="P28"/>
  <c r="Y28"/>
  <c r="AD28"/>
  <c r="AI28"/>
  <c r="AN28"/>
  <c r="AS28"/>
  <c r="AX28"/>
  <c r="BC28"/>
  <c r="BH28"/>
  <c r="BL28"/>
  <c r="DX28"/>
  <c r="DY28"/>
  <c r="J29"/>
  <c r="K29" s="1"/>
  <c r="Y29"/>
  <c r="AD29"/>
  <c r="AI29"/>
  <c r="AN29"/>
  <c r="AS29"/>
  <c r="AT29"/>
  <c r="AU29"/>
  <c r="CL29" s="1"/>
  <c r="CM29" s="1"/>
  <c r="BC29"/>
  <c r="BL29"/>
  <c r="DV29"/>
  <c r="DX29"/>
  <c r="DY29"/>
  <c r="J30"/>
  <c r="K30" s="1"/>
  <c r="L30"/>
  <c r="Y30"/>
  <c r="AD30"/>
  <c r="AI30"/>
  <c r="AN30"/>
  <c r="AS30"/>
  <c r="BC30"/>
  <c r="BL30"/>
  <c r="DX30"/>
  <c r="DY30"/>
  <c r="J31"/>
  <c r="K31"/>
  <c r="L31" s="1"/>
  <c r="P31"/>
  <c r="Y31"/>
  <c r="AD31"/>
  <c r="AI31"/>
  <c r="AN31"/>
  <c r="AS31"/>
  <c r="AT31"/>
  <c r="AU31"/>
  <c r="AX31"/>
  <c r="BC31"/>
  <c r="BH31"/>
  <c r="BL31"/>
  <c r="CL31"/>
  <c r="CM31" s="1"/>
  <c r="DX31"/>
  <c r="DY31"/>
  <c r="J32"/>
  <c r="K32" s="1"/>
  <c r="L32"/>
  <c r="Y32"/>
  <c r="AD32"/>
  <c r="AI32"/>
  <c r="AN32"/>
  <c r="AS32"/>
  <c r="BC32"/>
  <c r="BL32"/>
  <c r="DX32"/>
  <c r="DY32"/>
  <c r="J33"/>
  <c r="K33"/>
  <c r="L33" s="1"/>
  <c r="P33"/>
  <c r="Y33"/>
  <c r="Z33"/>
  <c r="AA33"/>
  <c r="AD33"/>
  <c r="AI33"/>
  <c r="AN33"/>
  <c r="BC33"/>
  <c r="BL33"/>
  <c r="BM33"/>
  <c r="BN33"/>
  <c r="DX33"/>
  <c r="DY33"/>
  <c r="J34"/>
  <c r="K34"/>
  <c r="L34" s="1"/>
  <c r="AT34"/>
  <c r="BL34"/>
  <c r="DX34"/>
  <c r="DY34"/>
  <c r="P35"/>
  <c r="Z35"/>
  <c r="AE35"/>
  <c r="AJ35"/>
  <c r="AO35"/>
  <c r="AT35"/>
  <c r="AY35"/>
  <c r="BD35"/>
  <c r="BI35"/>
  <c r="BL35"/>
  <c r="BN35"/>
  <c r="BY35"/>
  <c r="CM35"/>
  <c r="DA35"/>
  <c r="DN35"/>
  <c r="DX35"/>
  <c r="DY35"/>
  <c r="P36"/>
  <c r="Z36"/>
  <c r="AE36"/>
  <c r="AJ36"/>
  <c r="AO36"/>
  <c r="AT36"/>
  <c r="AY36"/>
  <c r="BD36"/>
  <c r="BI36"/>
  <c r="BL36"/>
  <c r="BR36"/>
  <c r="CF36"/>
  <c r="CT36"/>
  <c r="DX36"/>
  <c r="DY36"/>
  <c r="P37"/>
  <c r="Z37"/>
  <c r="AE37"/>
  <c r="AJ37"/>
  <c r="AO37"/>
  <c r="AT37"/>
  <c r="AY37"/>
  <c r="BD37"/>
  <c r="BI37"/>
  <c r="BL37"/>
  <c r="BN37"/>
  <c r="BY37"/>
  <c r="CM37"/>
  <c r="CT37"/>
  <c r="DA37"/>
  <c r="DN37"/>
  <c r="DX37"/>
  <c r="DY37"/>
  <c r="P38"/>
  <c r="Z38"/>
  <c r="AE38"/>
  <c r="AJ38"/>
  <c r="AO38"/>
  <c r="AT38"/>
  <c r="AY38"/>
  <c r="BD38"/>
  <c r="BI38"/>
  <c r="BL38"/>
  <c r="BR38"/>
  <c r="CF38"/>
  <c r="CT38"/>
  <c r="DX38"/>
  <c r="DY38"/>
  <c r="P39"/>
  <c r="Z39"/>
  <c r="AE39"/>
  <c r="AJ39"/>
  <c r="AO39"/>
  <c r="AT39"/>
  <c r="AY39"/>
  <c r="BD39"/>
  <c r="BI39"/>
  <c r="BL39"/>
  <c r="BN39"/>
  <c r="BY39"/>
  <c r="CM39"/>
  <c r="CT39"/>
  <c r="DA39"/>
  <c r="DN39"/>
  <c r="DX39"/>
  <c r="DY39"/>
  <c r="P40"/>
  <c r="Z40"/>
  <c r="AE40"/>
  <c r="AJ40"/>
  <c r="AO40"/>
  <c r="AT40"/>
  <c r="AY40"/>
  <c r="BD40"/>
  <c r="BI40"/>
  <c r="BL40"/>
  <c r="BR40"/>
  <c r="CF40"/>
  <c r="CT40"/>
  <c r="DX40"/>
  <c r="DY40"/>
  <c r="P41"/>
  <c r="Z41"/>
  <c r="AE41"/>
  <c r="AJ41"/>
  <c r="AO41"/>
  <c r="AT41"/>
  <c r="AY41"/>
  <c r="BD41"/>
  <c r="BI41"/>
  <c r="BL41"/>
  <c r="BN41"/>
  <c r="BY41"/>
  <c r="CM41"/>
  <c r="CT41"/>
  <c r="DA41"/>
  <c r="DN41"/>
  <c r="DX41"/>
  <c r="DY41"/>
  <c r="P42"/>
  <c r="Z42"/>
  <c r="AE42"/>
  <c r="AJ42"/>
  <c r="AO42"/>
  <c r="AT42"/>
  <c r="AY42"/>
  <c r="BD42"/>
  <c r="BI42"/>
  <c r="BL42"/>
  <c r="BR42"/>
  <c r="CF42"/>
  <c r="CT42"/>
  <c r="DX42"/>
  <c r="DY42"/>
  <c r="P43"/>
  <c r="Z43"/>
  <c r="AE43"/>
  <c r="AJ43"/>
  <c r="AO43"/>
  <c r="AT43"/>
  <c r="AY43"/>
  <c r="BD43"/>
  <c r="BI43"/>
  <c r="BL43"/>
  <c r="BN43"/>
  <c r="BY43"/>
  <c r="CM43"/>
  <c r="CT43"/>
  <c r="DA43"/>
  <c r="DN43"/>
  <c r="DX43"/>
  <c r="DY43"/>
  <c r="P44"/>
  <c r="Z44"/>
  <c r="AE44"/>
  <c r="AJ44"/>
  <c r="AO44"/>
  <c r="AT44"/>
  <c r="AY44"/>
  <c r="BD44"/>
  <c r="BI44"/>
  <c r="BL44"/>
  <c r="BR44"/>
  <c r="CF44"/>
  <c r="CT44"/>
  <c r="DX44"/>
  <c r="DY44"/>
  <c r="Z45"/>
  <c r="AE45"/>
  <c r="AJ45"/>
  <c r="AO45"/>
  <c r="AT45"/>
  <c r="AY45"/>
  <c r="BD45"/>
  <c r="BI45"/>
  <c r="Q4" i="1"/>
  <c r="J5"/>
  <c r="K5"/>
  <c r="L5" s="1"/>
  <c r="P5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D5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N5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W5"/>
  <c r="AX5"/>
  <c r="AY5"/>
  <c r="AZ5"/>
  <c r="BB5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C5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L5"/>
  <c r="Y44"/>
  <c r="AA44"/>
  <c r="BM44" s="1"/>
  <c r="BN44" s="1"/>
  <c r="Y43"/>
  <c r="AA43" s="1"/>
  <c r="BM43"/>
  <c r="Y42"/>
  <c r="AA42"/>
  <c r="BM42" s="1"/>
  <c r="BN42" s="1"/>
  <c r="Y41"/>
  <c r="AA41" s="1"/>
  <c r="BM41"/>
  <c r="Y40"/>
  <c r="AA40"/>
  <c r="BM40" s="1"/>
  <c r="BN40" s="1"/>
  <c r="Y39"/>
  <c r="AA39" s="1"/>
  <c r="BM39"/>
  <c r="Y38"/>
  <c r="AA38"/>
  <c r="BM38" s="1"/>
  <c r="BN38" s="1"/>
  <c r="Y37"/>
  <c r="AA37" s="1"/>
  <c r="BM37"/>
  <c r="Y36"/>
  <c r="AA36"/>
  <c r="BM36" s="1"/>
  <c r="BN36" s="1"/>
  <c r="Y35"/>
  <c r="AA35" s="1"/>
  <c r="BM35"/>
  <c r="AD44"/>
  <c r="AF44" s="1"/>
  <c r="BQ44"/>
  <c r="AD43"/>
  <c r="AF43"/>
  <c r="BQ43" s="1"/>
  <c r="BR43" s="1"/>
  <c r="AD42"/>
  <c r="AF42" s="1"/>
  <c r="BQ42"/>
  <c r="AD41"/>
  <c r="AF41"/>
  <c r="BQ41" s="1"/>
  <c r="BR41" s="1"/>
  <c r="AD40"/>
  <c r="AF40" s="1"/>
  <c r="BQ40"/>
  <c r="AD39"/>
  <c r="AF39"/>
  <c r="BQ39" s="1"/>
  <c r="BR39" s="1"/>
  <c r="AD38"/>
  <c r="AF38" s="1"/>
  <c r="BQ38"/>
  <c r="AD37"/>
  <c r="AF37"/>
  <c r="BQ37" s="1"/>
  <c r="BR37" s="1"/>
  <c r="AD36"/>
  <c r="AF36" s="1"/>
  <c r="BQ36"/>
  <c r="AD35"/>
  <c r="AF35"/>
  <c r="BQ35" s="1"/>
  <c r="BR35" s="1"/>
  <c r="AD34"/>
  <c r="AI44"/>
  <c r="AK44"/>
  <c r="BX44" s="1"/>
  <c r="BY44" s="1"/>
  <c r="AI43"/>
  <c r="AK43" s="1"/>
  <c r="BX43" s="1"/>
  <c r="BY43" s="1"/>
  <c r="AI42"/>
  <c r="AK42"/>
  <c r="BX42" s="1"/>
  <c r="BY42" s="1"/>
  <c r="AI41"/>
  <c r="AK41" s="1"/>
  <c r="BX41" s="1"/>
  <c r="BY41" s="1"/>
  <c r="AI40"/>
  <c r="AK40"/>
  <c r="BX40" s="1"/>
  <c r="BY40" s="1"/>
  <c r="AI39"/>
  <c r="AK39" s="1"/>
  <c r="BX39" s="1"/>
  <c r="BY39" s="1"/>
  <c r="AI38"/>
  <c r="AK38"/>
  <c r="BX38" s="1"/>
  <c r="BY38" s="1"/>
  <c r="AI37"/>
  <c r="AK37" s="1"/>
  <c r="BX37" s="1"/>
  <c r="BY37" s="1"/>
  <c r="AI36"/>
  <c r="AK36"/>
  <c r="BX36" s="1"/>
  <c r="BY36" s="1"/>
  <c r="AI35"/>
  <c r="AK35" s="1"/>
  <c r="BX35" s="1"/>
  <c r="BY35" s="1"/>
  <c r="AN44"/>
  <c r="AP44" s="1"/>
  <c r="CE44" s="1"/>
  <c r="CF44" s="1"/>
  <c r="AN43"/>
  <c r="AP43"/>
  <c r="CE43" s="1"/>
  <c r="CF43" s="1"/>
  <c r="AN42"/>
  <c r="AP42" s="1"/>
  <c r="CE42" s="1"/>
  <c r="CF42" s="1"/>
  <c r="AN41"/>
  <c r="AP41"/>
  <c r="CE41" s="1"/>
  <c r="CF41" s="1"/>
  <c r="AN40"/>
  <c r="AP40" s="1"/>
  <c r="CE40" s="1"/>
  <c r="CF40" s="1"/>
  <c r="AN39"/>
  <c r="AP39"/>
  <c r="CE39" s="1"/>
  <c r="CF39" s="1"/>
  <c r="AN38"/>
  <c r="AP38" s="1"/>
  <c r="CE38" s="1"/>
  <c r="CF38" s="1"/>
  <c r="AN37"/>
  <c r="AP37"/>
  <c r="CE37" s="1"/>
  <c r="CF37" s="1"/>
  <c r="AN36"/>
  <c r="AP36" s="1"/>
  <c r="CE36" s="1"/>
  <c r="CF36" s="1"/>
  <c r="AN35"/>
  <c r="AP35"/>
  <c r="CE35" s="1"/>
  <c r="CF35" s="1"/>
  <c r="AN34"/>
  <c r="AS44"/>
  <c r="AU44"/>
  <c r="CL44" s="1"/>
  <c r="CM44" s="1"/>
  <c r="AS43"/>
  <c r="AU43" s="1"/>
  <c r="CL43"/>
  <c r="AS42"/>
  <c r="AU42"/>
  <c r="CL42" s="1"/>
  <c r="CM42" s="1"/>
  <c r="AS41"/>
  <c r="AU41" s="1"/>
  <c r="CL41"/>
  <c r="AS40"/>
  <c r="AU40"/>
  <c r="CL40" s="1"/>
  <c r="CM40" s="1"/>
  <c r="AS39"/>
  <c r="AU39" s="1"/>
  <c r="CL39"/>
  <c r="AS38"/>
  <c r="AU38"/>
  <c r="CL38" s="1"/>
  <c r="CM38" s="1"/>
  <c r="AS37"/>
  <c r="AU37" s="1"/>
  <c r="CL37"/>
  <c r="AS36"/>
  <c r="AU36"/>
  <c r="CL36" s="1"/>
  <c r="CM36" s="1"/>
  <c r="AS35"/>
  <c r="AU35" s="1"/>
  <c r="CL35"/>
  <c r="AS34"/>
  <c r="AU34"/>
  <c r="CL34" s="1"/>
  <c r="CM34" s="1"/>
  <c r="AS33"/>
  <c r="AX44"/>
  <c r="AZ44"/>
  <c r="CS44" s="1"/>
  <c r="AX43"/>
  <c r="AZ43" s="1"/>
  <c r="CS43" s="1"/>
  <c r="CT43" s="1"/>
  <c r="AX42"/>
  <c r="AZ42"/>
  <c r="CS42" s="1"/>
  <c r="AX41"/>
  <c r="AZ41" s="1"/>
  <c r="CS41" s="1"/>
  <c r="CT41" s="1"/>
  <c r="AX40"/>
  <c r="AZ40"/>
  <c r="CS40" s="1"/>
  <c r="AX39"/>
  <c r="AZ39" s="1"/>
  <c r="CS39" s="1"/>
  <c r="CT39" s="1"/>
  <c r="AX38"/>
  <c r="AZ38"/>
  <c r="CS38" s="1"/>
  <c r="AX37"/>
  <c r="AZ37" s="1"/>
  <c r="CS37" s="1"/>
  <c r="CT37" s="1"/>
  <c r="AX36"/>
  <c r="AZ36"/>
  <c r="CS36" s="1"/>
  <c r="AX35"/>
  <c r="AZ35" s="1"/>
  <c r="CS35" s="1"/>
  <c r="CT35" s="1"/>
  <c r="AW34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5"/>
  <c r="AW36"/>
  <c r="AW37"/>
  <c r="AW38"/>
  <c r="AW39"/>
  <c r="AW40"/>
  <c r="AW41"/>
  <c r="AW42"/>
  <c r="AW43"/>
  <c r="AW44"/>
  <c r="AX34"/>
  <c r="BC44"/>
  <c r="BE44"/>
  <c r="CZ44" s="1"/>
  <c r="DA44" s="1"/>
  <c r="BC43"/>
  <c r="BE43" s="1"/>
  <c r="CZ43" s="1"/>
  <c r="DA43" s="1"/>
  <c r="BC42"/>
  <c r="BE42"/>
  <c r="CZ42" s="1"/>
  <c r="DA42" s="1"/>
  <c r="BC41"/>
  <c r="BE41" s="1"/>
  <c r="CZ41" s="1"/>
  <c r="DA41" s="1"/>
  <c r="BC40"/>
  <c r="BE40"/>
  <c r="CZ40" s="1"/>
  <c r="DA40" s="1"/>
  <c r="BC39"/>
  <c r="BE39" s="1"/>
  <c r="CZ39" s="1"/>
  <c r="DA39" s="1"/>
  <c r="BC38"/>
  <c r="BE38"/>
  <c r="CZ38" s="1"/>
  <c r="DA38" s="1"/>
  <c r="BC37"/>
  <c r="BE37" s="1"/>
  <c r="CZ37" s="1"/>
  <c r="DA37" s="1"/>
  <c r="BC36"/>
  <c r="BE36"/>
  <c r="CZ36" s="1"/>
  <c r="DA36" s="1"/>
  <c r="BC35"/>
  <c r="BE35" s="1"/>
  <c r="CZ35" s="1"/>
  <c r="DA35" s="1"/>
  <c r="BH44"/>
  <c r="BJ44" s="1"/>
  <c r="DG44" s="1"/>
  <c r="DH44" s="1"/>
  <c r="BH43"/>
  <c r="BJ43"/>
  <c r="DG43" s="1"/>
  <c r="DH43" s="1"/>
  <c r="BH42"/>
  <c r="BJ42" s="1"/>
  <c r="DG42" s="1"/>
  <c r="DH42" s="1"/>
  <c r="BH41"/>
  <c r="BJ41"/>
  <c r="DG41" s="1"/>
  <c r="DH41" s="1"/>
  <c r="BH40"/>
  <c r="BJ40" s="1"/>
  <c r="DG40" s="1"/>
  <c r="DH40" s="1"/>
  <c r="BH39"/>
  <c r="BJ39"/>
  <c r="DG39" s="1"/>
  <c r="DH39" s="1"/>
  <c r="BH38"/>
  <c r="BJ38" s="1"/>
  <c r="DG38" s="1"/>
  <c r="DH38" s="1"/>
  <c r="BH37"/>
  <c r="BJ37"/>
  <c r="DG37" s="1"/>
  <c r="DH37" s="1"/>
  <c r="BH36"/>
  <c r="BJ36" s="1"/>
  <c r="DG36" s="1"/>
  <c r="DH36" s="1"/>
  <c r="BH35"/>
  <c r="BJ35"/>
  <c r="DG35" s="1"/>
  <c r="DH35" s="1"/>
  <c r="BH34"/>
  <c r="DW5"/>
  <c r="DX5"/>
  <c r="J6"/>
  <c r="K6"/>
  <c r="L6" s="1"/>
  <c r="AD6"/>
  <c r="AN6"/>
  <c r="AX6"/>
  <c r="BH6"/>
  <c r="BL6"/>
  <c r="DW6"/>
  <c r="DX6"/>
  <c r="J7"/>
  <c r="K7" s="1"/>
  <c r="L7"/>
  <c r="Y7"/>
  <c r="AI7"/>
  <c r="AS7"/>
  <c r="BC7"/>
  <c r="BD7"/>
  <c r="BE7"/>
  <c r="CZ7" s="1"/>
  <c r="BL7"/>
  <c r="DA7"/>
  <c r="DW7"/>
  <c r="DX7"/>
  <c r="J8"/>
  <c r="K8"/>
  <c r="Y8"/>
  <c r="AI8"/>
  <c r="AS8"/>
  <c r="BC8"/>
  <c r="BL8"/>
  <c r="DW8"/>
  <c r="DX8"/>
  <c r="J9"/>
  <c r="K9"/>
  <c r="L9" s="1"/>
  <c r="AD9"/>
  <c r="AN9"/>
  <c r="AX9"/>
  <c r="BH9"/>
  <c r="BL9"/>
  <c r="DW9"/>
  <c r="DX9"/>
  <c r="J10"/>
  <c r="K10" s="1"/>
  <c r="P10"/>
  <c r="AD10"/>
  <c r="AN10"/>
  <c r="AX10"/>
  <c r="BH10"/>
  <c r="BL10"/>
  <c r="DW10"/>
  <c r="DX10"/>
  <c r="J11"/>
  <c r="K11" s="1"/>
  <c r="P11" s="1"/>
  <c r="AD11"/>
  <c r="AN11"/>
  <c r="AX11"/>
  <c r="BH11"/>
  <c r="BL11"/>
  <c r="DW11"/>
  <c r="DX11"/>
  <c r="J12"/>
  <c r="K12" s="1"/>
  <c r="P12"/>
  <c r="AD12"/>
  <c r="AN12"/>
  <c r="AX12"/>
  <c r="AY12"/>
  <c r="AZ12"/>
  <c r="BH12"/>
  <c r="BL12"/>
  <c r="CS12"/>
  <c r="CT12" s="1"/>
  <c r="DW12"/>
  <c r="DX12"/>
  <c r="J13"/>
  <c r="K13" s="1"/>
  <c r="P13"/>
  <c r="AD13"/>
  <c r="AN13"/>
  <c r="AX13"/>
  <c r="BC13"/>
  <c r="BD13"/>
  <c r="BE13"/>
  <c r="BH13"/>
  <c r="BI13"/>
  <c r="BJ13"/>
  <c r="BL13"/>
  <c r="CZ13"/>
  <c r="DA13" s="1"/>
  <c r="DG13"/>
  <c r="DH13" s="1"/>
  <c r="DW13"/>
  <c r="DX13"/>
  <c r="J14"/>
  <c r="K14" s="1"/>
  <c r="P14"/>
  <c r="AD14"/>
  <c r="AI14"/>
  <c r="AJ14"/>
  <c r="AK14"/>
  <c r="AN14"/>
  <c r="AX14"/>
  <c r="BH14"/>
  <c r="BL14"/>
  <c r="BX14"/>
  <c r="BY14" s="1"/>
  <c r="DW14"/>
  <c r="DX14"/>
  <c r="J15"/>
  <c r="K15" s="1"/>
  <c r="Y15"/>
  <c r="AD15"/>
  <c r="AE15"/>
  <c r="AF15"/>
  <c r="AI15"/>
  <c r="AS15"/>
  <c r="BC15"/>
  <c r="BL15"/>
  <c r="BQ15"/>
  <c r="BR15"/>
  <c r="DW15"/>
  <c r="DX15"/>
  <c r="J16"/>
  <c r="K16"/>
  <c r="M16" s="1"/>
  <c r="P16"/>
  <c r="AD16"/>
  <c r="AI16"/>
  <c r="AJ16"/>
  <c r="AK16"/>
  <c r="AN16"/>
  <c r="AO16"/>
  <c r="AP16"/>
  <c r="CE16" s="1"/>
  <c r="CF16" s="1"/>
  <c r="AS16"/>
  <c r="AT16"/>
  <c r="AU16"/>
  <c r="AX16"/>
  <c r="AY16"/>
  <c r="AZ16"/>
  <c r="CS16" s="1"/>
  <c r="CT16" s="1"/>
  <c r="BC16"/>
  <c r="BD16"/>
  <c r="BE16"/>
  <c r="BH16"/>
  <c r="BI16"/>
  <c r="BJ16"/>
  <c r="DG16" s="1"/>
  <c r="DH16" s="1"/>
  <c r="BL16"/>
  <c r="BX16"/>
  <c r="BY16" s="1"/>
  <c r="CL16"/>
  <c r="CM16" s="1"/>
  <c r="CZ16"/>
  <c r="DA16" s="1"/>
  <c r="DW16"/>
  <c r="DX16"/>
  <c r="J17"/>
  <c r="K17" s="1"/>
  <c r="M17" s="1"/>
  <c r="Y17"/>
  <c r="AI17"/>
  <c r="AS17"/>
  <c r="AT17"/>
  <c r="AU17"/>
  <c r="CL17" s="1"/>
  <c r="AX17"/>
  <c r="AY17"/>
  <c r="AZ17"/>
  <c r="BC17"/>
  <c r="BL17"/>
  <c r="CM17"/>
  <c r="CS17"/>
  <c r="CT17"/>
  <c r="DW17"/>
  <c r="DX17"/>
  <c r="J18"/>
  <c r="K18"/>
  <c r="M18" s="1"/>
  <c r="AD18"/>
  <c r="AN18"/>
  <c r="AO18"/>
  <c r="AP18"/>
  <c r="AS18"/>
  <c r="AT18"/>
  <c r="AU18"/>
  <c r="AX18"/>
  <c r="AY18"/>
  <c r="AZ18"/>
  <c r="BC18"/>
  <c r="BD18"/>
  <c r="BE18"/>
  <c r="BH18"/>
  <c r="BI18"/>
  <c r="BJ18"/>
  <c r="BL18"/>
  <c r="CE18"/>
  <c r="CF18" s="1"/>
  <c r="CL18"/>
  <c r="CM18" s="1"/>
  <c r="CS18"/>
  <c r="CT18" s="1"/>
  <c r="CZ18"/>
  <c r="DA18" s="1"/>
  <c r="DG18"/>
  <c r="DH18" s="1"/>
  <c r="DW18"/>
  <c r="DX18"/>
  <c r="J19"/>
  <c r="K19" s="1"/>
  <c r="M19" s="1"/>
  <c r="AD19"/>
  <c r="AI19"/>
  <c r="AJ19"/>
  <c r="AK19"/>
  <c r="AN19"/>
  <c r="AS19"/>
  <c r="AT19"/>
  <c r="AU19"/>
  <c r="AX19"/>
  <c r="AY19"/>
  <c r="AZ19"/>
  <c r="BC19"/>
  <c r="BD19"/>
  <c r="BE19"/>
  <c r="BH19"/>
  <c r="BL19"/>
  <c r="BX19"/>
  <c r="BY19" s="1"/>
  <c r="CL19"/>
  <c r="CM19" s="1"/>
  <c r="CS19"/>
  <c r="CT19" s="1"/>
  <c r="CZ19"/>
  <c r="DA19" s="1"/>
  <c r="DW19"/>
  <c r="DX19"/>
  <c r="J20"/>
  <c r="K20" s="1"/>
  <c r="P21" s="1"/>
  <c r="J21"/>
  <c r="K21" s="1"/>
  <c r="L21" s="1"/>
  <c r="Y20"/>
  <c r="AI20"/>
  <c r="AS20"/>
  <c r="BC20"/>
  <c r="BL20"/>
  <c r="DW20"/>
  <c r="DX20"/>
  <c r="Y21"/>
  <c r="AI21"/>
  <c r="AS21"/>
  <c r="BC21"/>
  <c r="BL21"/>
  <c r="DW21"/>
  <c r="DX21"/>
  <c r="J22"/>
  <c r="K22"/>
  <c r="P22" s="1"/>
  <c r="Y22"/>
  <c r="AI22"/>
  <c r="AS22"/>
  <c r="AT22"/>
  <c r="AU22"/>
  <c r="CL22" s="1"/>
  <c r="CM22" s="1"/>
  <c r="BC22"/>
  <c r="BL22"/>
  <c r="DW22"/>
  <c r="DX22"/>
  <c r="J23"/>
  <c r="K23"/>
  <c r="P23" s="1"/>
  <c r="Y23"/>
  <c r="AI23"/>
  <c r="AS23"/>
  <c r="BC23"/>
  <c r="BL23"/>
  <c r="DW23"/>
  <c r="DX23"/>
  <c r="J24"/>
  <c r="K24"/>
  <c r="L24" s="1"/>
  <c r="AD24"/>
  <c r="AN24"/>
  <c r="AX24"/>
  <c r="BH24"/>
  <c r="BL24"/>
  <c r="DW24"/>
  <c r="DX24"/>
  <c r="J25"/>
  <c r="K25" s="1"/>
  <c r="L25"/>
  <c r="Y25"/>
  <c r="AI25"/>
  <c r="AS25"/>
  <c r="AX25"/>
  <c r="AY25"/>
  <c r="AZ25"/>
  <c r="BC25"/>
  <c r="BL25"/>
  <c r="CS25"/>
  <c r="CT25"/>
  <c r="DW25"/>
  <c r="DX25"/>
  <c r="J26"/>
  <c r="K26"/>
  <c r="L26" s="1"/>
  <c r="Y26"/>
  <c r="Z26"/>
  <c r="AA26"/>
  <c r="AD26"/>
  <c r="AN26"/>
  <c r="AX26"/>
  <c r="AY26"/>
  <c r="AZ26"/>
  <c r="BH26"/>
  <c r="BL26"/>
  <c r="BM26"/>
  <c r="BN26" s="1"/>
  <c r="CS26"/>
  <c r="CT26" s="1"/>
  <c r="DW26"/>
  <c r="DX26"/>
  <c r="J27"/>
  <c r="K27" s="1"/>
  <c r="L27" s="1"/>
  <c r="Y27"/>
  <c r="AI27"/>
  <c r="AS27"/>
  <c r="BC27"/>
  <c r="BL27"/>
  <c r="DW27"/>
  <c r="DX27"/>
  <c r="J28"/>
  <c r="K28"/>
  <c r="L28" s="1"/>
  <c r="AD28"/>
  <c r="AN28"/>
  <c r="AX28"/>
  <c r="BH28"/>
  <c r="BL28"/>
  <c r="DW28"/>
  <c r="DX28"/>
  <c r="J29"/>
  <c r="K29" s="1"/>
  <c r="L29"/>
  <c r="Y29"/>
  <c r="AI29"/>
  <c r="AS29"/>
  <c r="AT29"/>
  <c r="AU29"/>
  <c r="CL29" s="1"/>
  <c r="BC29"/>
  <c r="BL29"/>
  <c r="CM29"/>
  <c r="DV29"/>
  <c r="DW29"/>
  <c r="DX29"/>
  <c r="J30"/>
  <c r="K30" s="1"/>
  <c r="L30" s="1"/>
  <c r="Y30"/>
  <c r="AI30"/>
  <c r="AS30"/>
  <c r="BC30"/>
  <c r="BL30"/>
  <c r="DW30"/>
  <c r="DX30"/>
  <c r="J31"/>
  <c r="K31"/>
  <c r="L31" s="1"/>
  <c r="AD31"/>
  <c r="AN31"/>
  <c r="AS31"/>
  <c r="AT31"/>
  <c r="AU31"/>
  <c r="AX31"/>
  <c r="BH31"/>
  <c r="BL31"/>
  <c r="CL31"/>
  <c r="CM31" s="1"/>
  <c r="DW31"/>
  <c r="DX31"/>
  <c r="J32"/>
  <c r="K32" s="1"/>
  <c r="L32"/>
  <c r="Y32"/>
  <c r="AI32"/>
  <c r="AS32"/>
  <c r="BC32"/>
  <c r="BL32"/>
  <c r="DW32"/>
  <c r="DX32"/>
  <c r="J33"/>
  <c r="K33"/>
  <c r="L33" s="1"/>
  <c r="P33"/>
  <c r="Y33"/>
  <c r="Z33"/>
  <c r="AA33"/>
  <c r="AD33"/>
  <c r="AN33"/>
  <c r="BC33"/>
  <c r="BL33"/>
  <c r="BM33"/>
  <c r="BN33"/>
  <c r="DW33"/>
  <c r="DX33"/>
  <c r="J34"/>
  <c r="K34"/>
  <c r="L34" s="1"/>
  <c r="P34"/>
  <c r="AT34"/>
  <c r="BL34"/>
  <c r="DW34"/>
  <c r="DX34"/>
  <c r="P35"/>
  <c r="Z35"/>
  <c r="AE35"/>
  <c r="AJ35"/>
  <c r="AO35"/>
  <c r="AT35"/>
  <c r="AY35"/>
  <c r="BD35"/>
  <c r="BI35"/>
  <c r="BL35"/>
  <c r="BN35"/>
  <c r="CM35"/>
  <c r="DW35"/>
  <c r="DX35"/>
  <c r="P36"/>
  <c r="Z36"/>
  <c r="AE36"/>
  <c r="AJ36"/>
  <c r="AO36"/>
  <c r="AT36"/>
  <c r="AY36"/>
  <c r="BD36"/>
  <c r="BI36"/>
  <c r="BL36"/>
  <c r="BR36"/>
  <c r="CT36"/>
  <c r="DW36"/>
  <c r="DX36"/>
  <c r="P37"/>
  <c r="Z37"/>
  <c r="AE37"/>
  <c r="AJ37"/>
  <c r="AO37"/>
  <c r="AT37"/>
  <c r="AY37"/>
  <c r="BD37"/>
  <c r="BI37"/>
  <c r="BL37"/>
  <c r="BN37"/>
  <c r="CM37"/>
  <c r="DW37"/>
  <c r="DX37"/>
  <c r="P38"/>
  <c r="Z38"/>
  <c r="AE38"/>
  <c r="AJ38"/>
  <c r="AO38"/>
  <c r="AT38"/>
  <c r="AY38"/>
  <c r="BD38"/>
  <c r="BI38"/>
  <c r="BL38"/>
  <c r="BR38"/>
  <c r="CT38"/>
  <c r="DW38"/>
  <c r="DX38"/>
  <c r="P39"/>
  <c r="Z39"/>
  <c r="AE39"/>
  <c r="AJ39"/>
  <c r="AO39"/>
  <c r="AT39"/>
  <c r="AY39"/>
  <c r="BD39"/>
  <c r="BI39"/>
  <c r="BL39"/>
  <c r="BN39"/>
  <c r="CM39"/>
  <c r="DW39"/>
  <c r="DX39"/>
  <c r="P40"/>
  <c r="Z40"/>
  <c r="AE40"/>
  <c r="AJ40"/>
  <c r="AO40"/>
  <c r="AT40"/>
  <c r="AY40"/>
  <c r="BD40"/>
  <c r="BI40"/>
  <c r="BL40"/>
  <c r="BR40"/>
  <c r="CT40"/>
  <c r="DW40"/>
  <c r="DX40"/>
  <c r="P41"/>
  <c r="Z41"/>
  <c r="AE41"/>
  <c r="AJ41"/>
  <c r="AO41"/>
  <c r="AT41"/>
  <c r="AY41"/>
  <c r="BD41"/>
  <c r="BI41"/>
  <c r="BL41"/>
  <c r="BN41"/>
  <c r="CM41"/>
  <c r="DW41"/>
  <c r="DX41"/>
  <c r="P42"/>
  <c r="Z42"/>
  <c r="AE42"/>
  <c r="AJ42"/>
  <c r="AO42"/>
  <c r="AT42"/>
  <c r="AY42"/>
  <c r="BD42"/>
  <c r="BI42"/>
  <c r="BL42"/>
  <c r="BR42"/>
  <c r="CT42"/>
  <c r="DW42"/>
  <c r="DX42"/>
  <c r="P43"/>
  <c r="Z43"/>
  <c r="AE43"/>
  <c r="AJ43"/>
  <c r="AO43"/>
  <c r="AT43"/>
  <c r="AY43"/>
  <c r="BD43"/>
  <c r="BI43"/>
  <c r="BL43"/>
  <c r="BN43"/>
  <c r="CM43"/>
  <c r="DW43"/>
  <c r="DX43"/>
  <c r="P44"/>
  <c r="Z44"/>
  <c r="AE44"/>
  <c r="AJ44"/>
  <c r="AO44"/>
  <c r="AT44"/>
  <c r="AY44"/>
  <c r="BD44"/>
  <c r="BI44"/>
  <c r="BL44"/>
  <c r="BR44"/>
  <c r="CT44"/>
  <c r="DW44"/>
  <c r="DX44"/>
  <c r="Z45"/>
  <c r="AE45"/>
  <c r="AJ45"/>
  <c r="AO45"/>
  <c r="AT45"/>
  <c r="AY45"/>
  <c r="BD45"/>
  <c r="BI45"/>
  <c r="DN37" l="1"/>
  <c r="DN41"/>
  <c r="DN35"/>
  <c r="DN39"/>
  <c r="DN43"/>
  <c r="L8"/>
  <c r="P8" s="1"/>
  <c r="AS5"/>
  <c r="AS6"/>
  <c r="AS9"/>
  <c r="AS11"/>
  <c r="AS13"/>
  <c r="AN8"/>
  <c r="AN20"/>
  <c r="AN22"/>
  <c r="AN30"/>
  <c r="AN32"/>
  <c r="Y5"/>
  <c r="Y6"/>
  <c r="Y9"/>
  <c r="Y11"/>
  <c r="Y13"/>
  <c r="Y19"/>
  <c r="Y31"/>
  <c r="L8" i="2"/>
  <c r="AX7"/>
  <c r="AX15"/>
  <c r="AX21"/>
  <c r="AX23"/>
  <c r="AX27"/>
  <c r="AX29"/>
  <c r="AX33"/>
  <c r="BH8"/>
  <c r="BH20"/>
  <c r="BH22"/>
  <c r="BH30"/>
  <c r="BH32"/>
  <c r="L5"/>
  <c r="P5" s="1"/>
  <c r="L34" i="3"/>
  <c r="P34" s="1"/>
  <c r="L33"/>
  <c r="P33" s="1"/>
  <c r="L26"/>
  <c r="P26" s="1"/>
  <c r="L24"/>
  <c r="P24" s="1"/>
  <c r="M18"/>
  <c r="P18" s="1"/>
  <c r="L9"/>
  <c r="P9" s="1"/>
  <c r="M8"/>
  <c r="L8"/>
  <c r="P8" s="1"/>
  <c r="P6"/>
  <c r="L6"/>
  <c r="P32" i="1"/>
  <c r="P31"/>
  <c r="P29"/>
  <c r="P28"/>
  <c r="P26"/>
  <c r="P25"/>
  <c r="P24"/>
  <c r="L19"/>
  <c r="P19" s="1"/>
  <c r="P18"/>
  <c r="DN36"/>
  <c r="DN38"/>
  <c r="DN40"/>
  <c r="DN42"/>
  <c r="DN44"/>
  <c r="AS28"/>
  <c r="AS26"/>
  <c r="AS24"/>
  <c r="AS14"/>
  <c r="AS12"/>
  <c r="AS10"/>
  <c r="AN29"/>
  <c r="AN27"/>
  <c r="AN25"/>
  <c r="AN23"/>
  <c r="AN21"/>
  <c r="AN17"/>
  <c r="AN15"/>
  <c r="AN7"/>
  <c r="Y34"/>
  <c r="Y28"/>
  <c r="Y24"/>
  <c r="Y18"/>
  <c r="Y16"/>
  <c r="Y14"/>
  <c r="Y12"/>
  <c r="Y10"/>
  <c r="AX32" i="2"/>
  <c r="AX30"/>
  <c r="AX22"/>
  <c r="AX20"/>
  <c r="AX8"/>
  <c r="DN36"/>
  <c r="DN40"/>
  <c r="DN44"/>
  <c r="BH33"/>
  <c r="BH29"/>
  <c r="BH27"/>
  <c r="BH25"/>
  <c r="BH23"/>
  <c r="BH21"/>
  <c r="BH17"/>
  <c r="BH15"/>
  <c r="BH7"/>
  <c r="DN37" i="3"/>
  <c r="DN38"/>
  <c r="DN41"/>
  <c r="DN42"/>
  <c r="BH5" i="1"/>
  <c r="BH7"/>
  <c r="BH15"/>
  <c r="BH17"/>
  <c r="BH21"/>
  <c r="BH23"/>
  <c r="BH25"/>
  <c r="BH27"/>
  <c r="BH29"/>
  <c r="BH33"/>
  <c r="BC34"/>
  <c r="BC6"/>
  <c r="BC10"/>
  <c r="BC12"/>
  <c r="BC14"/>
  <c r="BC24"/>
  <c r="BC26"/>
  <c r="BC28"/>
  <c r="AX7"/>
  <c r="AX15"/>
  <c r="AX21"/>
  <c r="AX23"/>
  <c r="AX27"/>
  <c r="AX29"/>
  <c r="AX33"/>
  <c r="AI5"/>
  <c r="AI6"/>
  <c r="AI9"/>
  <c r="AI11"/>
  <c r="AI13"/>
  <c r="AI31"/>
  <c r="AI33"/>
  <c r="AD8"/>
  <c r="AD20"/>
  <c r="AD22"/>
  <c r="AD30"/>
  <c r="AD32"/>
  <c r="P30"/>
  <c r="P27"/>
  <c r="P20"/>
  <c r="P17"/>
  <c r="M15"/>
  <c r="P15" s="1"/>
  <c r="P9"/>
  <c r="M8"/>
  <c r="P7"/>
  <c r="P6"/>
  <c r="AX32"/>
  <c r="AX30"/>
  <c r="AX22"/>
  <c r="AX20"/>
  <c r="AX8"/>
  <c r="BH32"/>
  <c r="BH30"/>
  <c r="BH22"/>
  <c r="BH20"/>
  <c r="BH8"/>
  <c r="BC31"/>
  <c r="BC11"/>
  <c r="BC9"/>
  <c r="AI34"/>
  <c r="AI28"/>
  <c r="AI26"/>
  <c r="AI24"/>
  <c r="AI18"/>
  <c r="AI12"/>
  <c r="AI10"/>
  <c r="AD29"/>
  <c r="AD27"/>
  <c r="AD25"/>
  <c r="AD23"/>
  <c r="AD21"/>
  <c r="AD17"/>
  <c r="AD7"/>
  <c r="P34" i="2"/>
  <c r="P32"/>
  <c r="P30"/>
  <c r="L29"/>
  <c r="P29" s="1"/>
  <c r="P27"/>
  <c r="P26"/>
  <c r="P25"/>
  <c r="P24"/>
  <c r="L21"/>
  <c r="P20" s="1"/>
  <c r="P17"/>
  <c r="P16"/>
  <c r="M15"/>
  <c r="P15" s="1"/>
  <c r="AX11"/>
  <c r="AX9"/>
  <c r="P9"/>
  <c r="M8"/>
  <c r="P8" s="1"/>
  <c r="P7"/>
  <c r="BH6"/>
  <c r="AX6"/>
  <c r="P6"/>
  <c r="DN38"/>
  <c r="DN42"/>
  <c r="P31" i="3"/>
  <c r="L31"/>
  <c r="P28"/>
  <c r="L28"/>
  <c r="P16"/>
  <c r="M16"/>
  <c r="P5"/>
  <c r="L5"/>
  <c r="BC5" i="2"/>
  <c r="DN35" i="3"/>
  <c r="DN36"/>
  <c r="DN39"/>
  <c r="DN40"/>
  <c r="DN43"/>
  <c r="DN44"/>
  <c r="P19"/>
  <c r="P4" i="2" l="1"/>
  <c r="P4" i="3"/>
  <c r="P4" i="1"/>
  <c r="V4" i="3" l="1"/>
  <c r="U4"/>
  <c r="T4"/>
  <c r="V4" i="2"/>
  <c r="U4"/>
  <c r="T4"/>
  <c r="V4" i="1"/>
  <c r="U4"/>
  <c r="T4"/>
  <c r="U34" l="1"/>
  <c r="U6"/>
  <c r="U7"/>
  <c r="U8"/>
  <c r="U9"/>
  <c r="U10"/>
  <c r="U11"/>
  <c r="U13"/>
  <c r="U14"/>
  <c r="AY14" s="1"/>
  <c r="U15"/>
  <c r="U20"/>
  <c r="U21"/>
  <c r="U22"/>
  <c r="U23"/>
  <c r="U24"/>
  <c r="U27"/>
  <c r="U28"/>
  <c r="U29"/>
  <c r="U30"/>
  <c r="U31"/>
  <c r="U32"/>
  <c r="U33"/>
  <c r="U25"/>
  <c r="AJ25" s="1"/>
  <c r="U26"/>
  <c r="AJ26" s="1"/>
  <c r="U45"/>
  <c r="U5"/>
  <c r="AJ5" s="1"/>
  <c r="U12"/>
  <c r="AJ12" s="1"/>
  <c r="U17"/>
  <c r="AJ17" s="1"/>
  <c r="U18"/>
  <c r="AJ18" s="1"/>
  <c r="U44"/>
  <c r="U43"/>
  <c r="U41"/>
  <c r="U39"/>
  <c r="U37"/>
  <c r="U35"/>
  <c r="U19"/>
  <c r="U42"/>
  <c r="U40"/>
  <c r="U38"/>
  <c r="U36"/>
  <c r="U16"/>
  <c r="T34" i="2"/>
  <c r="BI34" s="1"/>
  <c r="T5"/>
  <c r="BI5" s="1"/>
  <c r="T6"/>
  <c r="BI6" s="1"/>
  <c r="T7"/>
  <c r="BI7" s="1"/>
  <c r="T8"/>
  <c r="BI8" s="1"/>
  <c r="T9"/>
  <c r="BI9" s="1"/>
  <c r="T10"/>
  <c r="BI10" s="1"/>
  <c r="T11"/>
  <c r="BI11" s="1"/>
  <c r="T12"/>
  <c r="BI12" s="1"/>
  <c r="T14"/>
  <c r="BI14" s="1"/>
  <c r="T15"/>
  <c r="BI15" s="1"/>
  <c r="T17"/>
  <c r="BI17" s="1"/>
  <c r="T19"/>
  <c r="BI19" s="1"/>
  <c r="T20"/>
  <c r="BI20" s="1"/>
  <c r="T21"/>
  <c r="BI21" s="1"/>
  <c r="T22"/>
  <c r="BI22" s="1"/>
  <c r="T23"/>
  <c r="BI23" s="1"/>
  <c r="T24"/>
  <c r="BI24" s="1"/>
  <c r="T25"/>
  <c r="BI25" s="1"/>
  <c r="T26"/>
  <c r="BI26" s="1"/>
  <c r="T27"/>
  <c r="BI27" s="1"/>
  <c r="T28"/>
  <c r="BI28" s="1"/>
  <c r="T29"/>
  <c r="BI29" s="1"/>
  <c r="T30"/>
  <c r="BI30" s="1"/>
  <c r="T31"/>
  <c r="BI31" s="1"/>
  <c r="T32"/>
  <c r="BI32" s="1"/>
  <c r="T33"/>
  <c r="BI33" s="1"/>
  <c r="BJ33" s="1"/>
  <c r="DG33" s="1"/>
  <c r="T45"/>
  <c r="T44"/>
  <c r="T43"/>
  <c r="T41"/>
  <c r="T39"/>
  <c r="T37"/>
  <c r="T35"/>
  <c r="T42"/>
  <c r="T40"/>
  <c r="T38"/>
  <c r="T36"/>
  <c r="T18"/>
  <c r="T16"/>
  <c r="T13"/>
  <c r="U45" i="3"/>
  <c r="U34"/>
  <c r="U6"/>
  <c r="U7"/>
  <c r="U8"/>
  <c r="U9"/>
  <c r="U10"/>
  <c r="U11"/>
  <c r="U13"/>
  <c r="U14"/>
  <c r="AY14" s="1"/>
  <c r="U15"/>
  <c r="U20"/>
  <c r="U21"/>
  <c r="U22"/>
  <c r="U23"/>
  <c r="U24"/>
  <c r="U27"/>
  <c r="U28"/>
  <c r="U29"/>
  <c r="U30"/>
  <c r="U31"/>
  <c r="U32"/>
  <c r="U33"/>
  <c r="U25"/>
  <c r="AJ25" s="1"/>
  <c r="U26"/>
  <c r="AJ26" s="1"/>
  <c r="U44"/>
  <c r="U43"/>
  <c r="U41"/>
  <c r="U39"/>
  <c r="U37"/>
  <c r="U35"/>
  <c r="U19"/>
  <c r="U5"/>
  <c r="AJ5" s="1"/>
  <c r="U12"/>
  <c r="AJ12" s="1"/>
  <c r="U17"/>
  <c r="AJ17" s="1"/>
  <c r="U18"/>
  <c r="AJ18" s="1"/>
  <c r="U42"/>
  <c r="U40"/>
  <c r="U38"/>
  <c r="U36"/>
  <c r="U16"/>
  <c r="T34" i="1"/>
  <c r="BI34" s="1"/>
  <c r="T5"/>
  <c r="BI5" s="1"/>
  <c r="T6"/>
  <c r="BI6" s="1"/>
  <c r="T7"/>
  <c r="BI7" s="1"/>
  <c r="T8"/>
  <c r="BI8" s="1"/>
  <c r="T9"/>
  <c r="BI9" s="1"/>
  <c r="T10"/>
  <c r="BI10" s="1"/>
  <c r="T11"/>
  <c r="BI11" s="1"/>
  <c r="T12"/>
  <c r="BI12" s="1"/>
  <c r="T14"/>
  <c r="BI14" s="1"/>
  <c r="T15"/>
  <c r="BI15" s="1"/>
  <c r="T17"/>
  <c r="BI17" s="1"/>
  <c r="T19"/>
  <c r="BI19" s="1"/>
  <c r="T20"/>
  <c r="BI20" s="1"/>
  <c r="T21"/>
  <c r="BI21" s="1"/>
  <c r="T22"/>
  <c r="BI22" s="1"/>
  <c r="T23"/>
  <c r="BI23" s="1"/>
  <c r="T24"/>
  <c r="BI24" s="1"/>
  <c r="T25"/>
  <c r="BI25" s="1"/>
  <c r="T26"/>
  <c r="BI26" s="1"/>
  <c r="T27"/>
  <c r="BI27" s="1"/>
  <c r="T28"/>
  <c r="BI28" s="1"/>
  <c r="T29"/>
  <c r="BI29" s="1"/>
  <c r="T30"/>
  <c r="BI30" s="1"/>
  <c r="T31"/>
  <c r="BI31" s="1"/>
  <c r="T32"/>
  <c r="BI32" s="1"/>
  <c r="T33"/>
  <c r="BI33" s="1"/>
  <c r="BJ33" s="1"/>
  <c r="DG33" s="1"/>
  <c r="T45"/>
  <c r="T42"/>
  <c r="T40"/>
  <c r="T38"/>
  <c r="T36"/>
  <c r="T18"/>
  <c r="T16"/>
  <c r="T13"/>
  <c r="T44"/>
  <c r="T43"/>
  <c r="T41"/>
  <c r="T39"/>
  <c r="T37"/>
  <c r="T35"/>
  <c r="V45"/>
  <c r="V7"/>
  <c r="V5"/>
  <c r="V8"/>
  <c r="V10"/>
  <c r="V12"/>
  <c r="V15"/>
  <c r="V20"/>
  <c r="V22"/>
  <c r="V24"/>
  <c r="V26"/>
  <c r="V28"/>
  <c r="V30"/>
  <c r="V32"/>
  <c r="V18"/>
  <c r="V34"/>
  <c r="V6"/>
  <c r="V9"/>
  <c r="V11"/>
  <c r="V14"/>
  <c r="V17"/>
  <c r="V21"/>
  <c r="V23"/>
  <c r="V25"/>
  <c r="V27"/>
  <c r="V29"/>
  <c r="V31"/>
  <c r="V33"/>
  <c r="V13"/>
  <c r="V19"/>
  <c r="V16"/>
  <c r="V42"/>
  <c r="V40"/>
  <c r="V38"/>
  <c r="V36"/>
  <c r="V44"/>
  <c r="V43"/>
  <c r="V41"/>
  <c r="V39"/>
  <c r="V37"/>
  <c r="V35"/>
  <c r="U34" i="2"/>
  <c r="U6"/>
  <c r="U7"/>
  <c r="U8"/>
  <c r="U9"/>
  <c r="U10"/>
  <c r="U11"/>
  <c r="U13"/>
  <c r="U14"/>
  <c r="AY14" s="1"/>
  <c r="U15"/>
  <c r="U20"/>
  <c r="U21"/>
  <c r="U22"/>
  <c r="U23"/>
  <c r="U24"/>
  <c r="U27"/>
  <c r="U28"/>
  <c r="U29"/>
  <c r="U30"/>
  <c r="U31"/>
  <c r="U32"/>
  <c r="U33"/>
  <c r="U25"/>
  <c r="AJ25" s="1"/>
  <c r="U26"/>
  <c r="AJ26" s="1"/>
  <c r="U45"/>
  <c r="U5"/>
  <c r="AJ5" s="1"/>
  <c r="U12"/>
  <c r="AJ12" s="1"/>
  <c r="U17"/>
  <c r="AJ17" s="1"/>
  <c r="U18"/>
  <c r="AJ18" s="1"/>
  <c r="U42"/>
  <c r="U40"/>
  <c r="U38"/>
  <c r="U36"/>
  <c r="U16"/>
  <c r="U44"/>
  <c r="U43"/>
  <c r="U41"/>
  <c r="U39"/>
  <c r="U37"/>
  <c r="U35"/>
  <c r="U19"/>
  <c r="T45" i="3"/>
  <c r="T34"/>
  <c r="BI34" s="1"/>
  <c r="T5"/>
  <c r="BI5" s="1"/>
  <c r="T6"/>
  <c r="BI6" s="1"/>
  <c r="T7"/>
  <c r="BI7" s="1"/>
  <c r="T8"/>
  <c r="BI8" s="1"/>
  <c r="T9"/>
  <c r="BI9" s="1"/>
  <c r="T10"/>
  <c r="BI10" s="1"/>
  <c r="T11"/>
  <c r="BI11" s="1"/>
  <c r="T12"/>
  <c r="BI12" s="1"/>
  <c r="T14"/>
  <c r="BI14" s="1"/>
  <c r="T15"/>
  <c r="BI15" s="1"/>
  <c r="T17"/>
  <c r="BI17" s="1"/>
  <c r="T19"/>
  <c r="BI19" s="1"/>
  <c r="T20"/>
  <c r="BI20" s="1"/>
  <c r="T21"/>
  <c r="BI21" s="1"/>
  <c r="T22"/>
  <c r="BI22" s="1"/>
  <c r="T23"/>
  <c r="BI23" s="1"/>
  <c r="T24"/>
  <c r="BI24" s="1"/>
  <c r="T25"/>
  <c r="BI25" s="1"/>
  <c r="T26"/>
  <c r="BI26" s="1"/>
  <c r="T27"/>
  <c r="BI27" s="1"/>
  <c r="T28"/>
  <c r="BI28" s="1"/>
  <c r="T29"/>
  <c r="BI29" s="1"/>
  <c r="T30"/>
  <c r="BI30" s="1"/>
  <c r="T31"/>
  <c r="BI31" s="1"/>
  <c r="BJ31" s="1"/>
  <c r="DG31" s="1"/>
  <c r="T32"/>
  <c r="BI32" s="1"/>
  <c r="T33"/>
  <c r="BI33" s="1"/>
  <c r="BJ33" s="1"/>
  <c r="DG33" s="1"/>
  <c r="T42"/>
  <c r="T40"/>
  <c r="T38"/>
  <c r="T36"/>
  <c r="T18"/>
  <c r="T16"/>
  <c r="T13"/>
  <c r="T44"/>
  <c r="T43"/>
  <c r="T41"/>
  <c r="T39"/>
  <c r="T37"/>
  <c r="T35"/>
  <c r="V45"/>
  <c r="V34"/>
  <c r="V5"/>
  <c r="V6"/>
  <c r="V8"/>
  <c r="V9"/>
  <c r="V10"/>
  <c r="V11"/>
  <c r="V12"/>
  <c r="V14"/>
  <c r="V15"/>
  <c r="V17"/>
  <c r="V20"/>
  <c r="V21"/>
  <c r="V22"/>
  <c r="V23"/>
  <c r="V24"/>
  <c r="V25"/>
  <c r="V26"/>
  <c r="V27"/>
  <c r="V28"/>
  <c r="V29"/>
  <c r="V30"/>
  <c r="V31"/>
  <c r="V32"/>
  <c r="V33"/>
  <c r="V7"/>
  <c r="V18"/>
  <c r="V42"/>
  <c r="V40"/>
  <c r="V38"/>
  <c r="V36"/>
  <c r="V13"/>
  <c r="V19"/>
  <c r="V16"/>
  <c r="V44"/>
  <c r="V43"/>
  <c r="V41"/>
  <c r="V39"/>
  <c r="V37"/>
  <c r="V35"/>
  <c r="V7" i="2"/>
  <c r="V18"/>
  <c r="V45"/>
  <c r="V34"/>
  <c r="V5"/>
  <c r="V6"/>
  <c r="V8"/>
  <c r="V9"/>
  <c r="V10"/>
  <c r="V11"/>
  <c r="V12"/>
  <c r="V14"/>
  <c r="V15"/>
  <c r="V17"/>
  <c r="V20"/>
  <c r="V21"/>
  <c r="V22"/>
  <c r="V23"/>
  <c r="V24"/>
  <c r="V25"/>
  <c r="V26"/>
  <c r="V27"/>
  <c r="V28"/>
  <c r="V29"/>
  <c r="V30"/>
  <c r="V31"/>
  <c r="V32"/>
  <c r="V33"/>
  <c r="V13"/>
  <c r="V19"/>
  <c r="V16"/>
  <c r="V44"/>
  <c r="V43"/>
  <c r="V41"/>
  <c r="V39"/>
  <c r="V37"/>
  <c r="V35"/>
  <c r="V42"/>
  <c r="V40"/>
  <c r="V38"/>
  <c r="V36"/>
  <c r="AO19" l="1"/>
  <c r="AE19"/>
  <c r="Z19"/>
  <c r="BD31"/>
  <c r="AO31"/>
  <c r="AE31"/>
  <c r="Z31"/>
  <c r="BD27"/>
  <c r="AO27"/>
  <c r="AE27"/>
  <c r="AT27"/>
  <c r="Z27"/>
  <c r="BD25"/>
  <c r="AO25"/>
  <c r="AE25"/>
  <c r="Z25"/>
  <c r="AT25"/>
  <c r="BD21"/>
  <c r="AT21"/>
  <c r="AO21"/>
  <c r="AE21"/>
  <c r="Z21"/>
  <c r="BD14"/>
  <c r="AO14"/>
  <c r="AE14"/>
  <c r="AT14"/>
  <c r="Z14"/>
  <c r="BD9"/>
  <c r="Z9"/>
  <c r="AT9"/>
  <c r="AO9"/>
  <c r="AE9"/>
  <c r="BD34"/>
  <c r="AO34"/>
  <c r="AE34"/>
  <c r="Z34"/>
  <c r="AT13" i="3"/>
  <c r="Z13"/>
  <c r="AO13"/>
  <c r="AE13"/>
  <c r="BD32"/>
  <c r="AT32"/>
  <c r="Z32"/>
  <c r="AO32"/>
  <c r="AE32"/>
  <c r="BD30"/>
  <c r="Z30"/>
  <c r="AT30"/>
  <c r="AO30"/>
  <c r="AE30"/>
  <c r="BD26"/>
  <c r="AT26"/>
  <c r="AO26"/>
  <c r="AE26"/>
  <c r="BD22"/>
  <c r="AO22"/>
  <c r="AE22"/>
  <c r="Z22"/>
  <c r="BD15"/>
  <c r="AT15"/>
  <c r="Z15"/>
  <c r="AO15"/>
  <c r="BD10"/>
  <c r="AT10"/>
  <c r="AO10"/>
  <c r="AE10"/>
  <c r="Z10"/>
  <c r="AE16" i="2"/>
  <c r="Z16"/>
  <c r="AT13"/>
  <c r="Z13"/>
  <c r="AO13"/>
  <c r="AE13"/>
  <c r="BD32"/>
  <c r="AT32"/>
  <c r="Z32"/>
  <c r="AO32"/>
  <c r="AE32"/>
  <c r="BD30"/>
  <c r="Z30"/>
  <c r="AT30"/>
  <c r="AO30"/>
  <c r="AE30"/>
  <c r="BD28"/>
  <c r="AT28"/>
  <c r="Z28"/>
  <c r="AO28"/>
  <c r="AE28"/>
  <c r="BD26"/>
  <c r="AT26"/>
  <c r="AO26"/>
  <c r="AE26"/>
  <c r="BD24"/>
  <c r="AT24"/>
  <c r="AO24"/>
  <c r="AE24"/>
  <c r="Z24"/>
  <c r="BD22"/>
  <c r="AO22"/>
  <c r="AE22"/>
  <c r="Z22"/>
  <c r="BD20"/>
  <c r="AT20"/>
  <c r="AO20"/>
  <c r="AE20"/>
  <c r="Z20"/>
  <c r="BD15"/>
  <c r="AT15"/>
  <c r="Z15"/>
  <c r="AO15"/>
  <c r="BD12"/>
  <c r="AT12"/>
  <c r="AO12"/>
  <c r="AE12"/>
  <c r="Z12"/>
  <c r="BD10"/>
  <c r="AT10"/>
  <c r="AO10"/>
  <c r="AE10"/>
  <c r="Z10"/>
  <c r="BD8"/>
  <c r="AT8"/>
  <c r="AO8"/>
  <c r="AE8"/>
  <c r="Z8"/>
  <c r="BD5"/>
  <c r="AT5"/>
  <c r="Z5"/>
  <c r="AO5"/>
  <c r="AE5"/>
  <c r="Z7"/>
  <c r="AT7"/>
  <c r="AO7"/>
  <c r="AE7"/>
  <c r="AO19" i="3"/>
  <c r="AE19"/>
  <c r="Z19"/>
  <c r="AE18"/>
  <c r="Z18"/>
  <c r="BD33"/>
  <c r="AO33"/>
  <c r="AE33"/>
  <c r="AT33"/>
  <c r="BD31"/>
  <c r="AO31"/>
  <c r="AE31"/>
  <c r="Z31"/>
  <c r="BD29"/>
  <c r="AO29"/>
  <c r="AE29"/>
  <c r="Z29"/>
  <c r="BD27"/>
  <c r="AO27"/>
  <c r="AE27"/>
  <c r="AT27"/>
  <c r="Z27"/>
  <c r="BD25"/>
  <c r="AO25"/>
  <c r="AE25"/>
  <c r="Z25"/>
  <c r="AT25"/>
  <c r="BD23"/>
  <c r="AO23"/>
  <c r="AE23"/>
  <c r="Z23"/>
  <c r="AT23"/>
  <c r="BD21"/>
  <c r="AT21"/>
  <c r="AO21"/>
  <c r="AE21"/>
  <c r="Z21"/>
  <c r="BD17"/>
  <c r="AO17"/>
  <c r="Z17"/>
  <c r="AE17"/>
  <c r="BD14"/>
  <c r="AO14"/>
  <c r="AE14"/>
  <c r="AT14"/>
  <c r="Z14"/>
  <c r="BD11"/>
  <c r="Z11"/>
  <c r="AT11"/>
  <c r="AO11"/>
  <c r="AE11"/>
  <c r="BD9"/>
  <c r="AT9"/>
  <c r="Z9"/>
  <c r="AO9"/>
  <c r="AE9"/>
  <c r="BD6"/>
  <c r="AT6"/>
  <c r="AO6"/>
  <c r="AE6"/>
  <c r="Z6"/>
  <c r="BD34"/>
  <c r="AO34"/>
  <c r="AE34"/>
  <c r="Z34"/>
  <c r="AJ33" i="2"/>
  <c r="AY33"/>
  <c r="AJ31"/>
  <c r="AY31"/>
  <c r="AJ29"/>
  <c r="AY29"/>
  <c r="AJ27"/>
  <c r="AY27"/>
  <c r="AJ23"/>
  <c r="AY23"/>
  <c r="AJ21"/>
  <c r="AY21"/>
  <c r="AJ15"/>
  <c r="AY15"/>
  <c r="AY13"/>
  <c r="AJ13"/>
  <c r="AY10"/>
  <c r="AJ10"/>
  <c r="AY8"/>
  <c r="AJ8"/>
  <c r="AY6"/>
  <c r="AJ6"/>
  <c r="AE16" i="1"/>
  <c r="Z16"/>
  <c r="AT13"/>
  <c r="Z13"/>
  <c r="AO13"/>
  <c r="AE13"/>
  <c r="BD31"/>
  <c r="AO31"/>
  <c r="AE31"/>
  <c r="Z31"/>
  <c r="BD27"/>
  <c r="AT27"/>
  <c r="AO27"/>
  <c r="AE27"/>
  <c r="Z27"/>
  <c r="BD23"/>
  <c r="AT23"/>
  <c r="AO23"/>
  <c r="AE23"/>
  <c r="Z23"/>
  <c r="BD17"/>
  <c r="AO17"/>
  <c r="Z17"/>
  <c r="AE17"/>
  <c r="BD11"/>
  <c r="AT11"/>
  <c r="Z11"/>
  <c r="AO11"/>
  <c r="AE11"/>
  <c r="BD6"/>
  <c r="AO6"/>
  <c r="AE6"/>
  <c r="AT6"/>
  <c r="Z6"/>
  <c r="AE18"/>
  <c r="Z18"/>
  <c r="BD30"/>
  <c r="Z30"/>
  <c r="AT30"/>
  <c r="AO30"/>
  <c r="AE30"/>
  <c r="BD26"/>
  <c r="AT26"/>
  <c r="AO26"/>
  <c r="AE26"/>
  <c r="BD22"/>
  <c r="AO22"/>
  <c r="AE22"/>
  <c r="Z22"/>
  <c r="BD15"/>
  <c r="AT15"/>
  <c r="Z15"/>
  <c r="AO15"/>
  <c r="BD10"/>
  <c r="AT10"/>
  <c r="AO10"/>
  <c r="AE10"/>
  <c r="Z10"/>
  <c r="BD5"/>
  <c r="AT5"/>
  <c r="Z5"/>
  <c r="AO5"/>
  <c r="AE5"/>
  <c r="AY33" i="3"/>
  <c r="AJ33"/>
  <c r="AY31"/>
  <c r="AJ31"/>
  <c r="AY29"/>
  <c r="AJ29"/>
  <c r="AY27"/>
  <c r="AJ27"/>
  <c r="AY23"/>
  <c r="AJ23"/>
  <c r="AY21"/>
  <c r="AJ21"/>
  <c r="AY15"/>
  <c r="AJ15"/>
  <c r="AY13"/>
  <c r="AJ13"/>
  <c r="AY10"/>
  <c r="AJ10"/>
  <c r="AY8"/>
  <c r="AJ8"/>
  <c r="AY6"/>
  <c r="AJ6"/>
  <c r="AY32" i="1"/>
  <c r="AJ32"/>
  <c r="AY30"/>
  <c r="AJ30"/>
  <c r="AY28"/>
  <c r="AJ28"/>
  <c r="AY24"/>
  <c r="AJ24"/>
  <c r="AY22"/>
  <c r="AJ22"/>
  <c r="AY20"/>
  <c r="AJ20"/>
  <c r="AY11"/>
  <c r="AJ11"/>
  <c r="AY9"/>
  <c r="AJ9"/>
  <c r="AY7"/>
  <c r="AJ7"/>
  <c r="AY34"/>
  <c r="AJ34"/>
  <c r="BJ29" i="3"/>
  <c r="DG29" s="1"/>
  <c r="BJ25"/>
  <c r="DG25" s="1"/>
  <c r="BJ32"/>
  <c r="DG32" s="1"/>
  <c r="BJ30"/>
  <c r="DG30" s="1"/>
  <c r="BJ28"/>
  <c r="DG28" s="1"/>
  <c r="BJ26"/>
  <c r="DG26" s="1"/>
  <c r="BJ24"/>
  <c r="DG24" s="1"/>
  <c r="BJ22"/>
  <c r="DG22" s="1"/>
  <c r="BJ20"/>
  <c r="DG20" s="1"/>
  <c r="BJ17"/>
  <c r="DG17" s="1"/>
  <c r="BJ14"/>
  <c r="DG14" s="1"/>
  <c r="BJ11"/>
  <c r="DG11" s="1"/>
  <c r="BJ9"/>
  <c r="DG9" s="1"/>
  <c r="BJ7"/>
  <c r="DG7" s="1"/>
  <c r="BJ5"/>
  <c r="DG5" s="1"/>
  <c r="BJ32" i="1"/>
  <c r="DG32" s="1"/>
  <c r="BJ30"/>
  <c r="DG30" s="1"/>
  <c r="BJ28"/>
  <c r="DG28" s="1"/>
  <c r="BJ26"/>
  <c r="DG26" s="1"/>
  <c r="BJ24"/>
  <c r="DG24" s="1"/>
  <c r="BJ22"/>
  <c r="DG22" s="1"/>
  <c r="BJ20"/>
  <c r="DG20" s="1"/>
  <c r="BJ17"/>
  <c r="DG17" s="1"/>
  <c r="BJ14"/>
  <c r="DG14" s="1"/>
  <c r="BJ11"/>
  <c r="DG11" s="1"/>
  <c r="BJ9"/>
  <c r="DG9" s="1"/>
  <c r="BJ7"/>
  <c r="DG7" s="1"/>
  <c r="BJ5"/>
  <c r="DG5" s="1"/>
  <c r="BJ32" i="2"/>
  <c r="DG32" s="1"/>
  <c r="BJ30"/>
  <c r="DG30" s="1"/>
  <c r="BJ28"/>
  <c r="DG28" s="1"/>
  <c r="BJ26"/>
  <c r="DG26" s="1"/>
  <c r="BJ24"/>
  <c r="DG24" s="1"/>
  <c r="BJ22"/>
  <c r="DG22" s="1"/>
  <c r="BJ20"/>
  <c r="DG20" s="1"/>
  <c r="BJ17"/>
  <c r="DG17" s="1"/>
  <c r="BJ14"/>
  <c r="DG14" s="1"/>
  <c r="BJ11"/>
  <c r="DG11" s="1"/>
  <c r="BJ9"/>
  <c r="DG9" s="1"/>
  <c r="BJ7"/>
  <c r="DG7" s="1"/>
  <c r="BJ5"/>
  <c r="DG5" s="1"/>
  <c r="BD33"/>
  <c r="AO33"/>
  <c r="AE33"/>
  <c r="AT33"/>
  <c r="BD29"/>
  <c r="AO29"/>
  <c r="AE29"/>
  <c r="Z29"/>
  <c r="BD23"/>
  <c r="AO23"/>
  <c r="AE23"/>
  <c r="Z23"/>
  <c r="AT23"/>
  <c r="BD17"/>
  <c r="AO17"/>
  <c r="Z17"/>
  <c r="AE17"/>
  <c r="BD11"/>
  <c r="Z11"/>
  <c r="AT11"/>
  <c r="AO11"/>
  <c r="AE11"/>
  <c r="BD6"/>
  <c r="BE6" s="1"/>
  <c r="CZ6" s="1"/>
  <c r="AO6"/>
  <c r="AP6" s="1"/>
  <c r="CE6" s="1"/>
  <c r="AE6"/>
  <c r="AT6"/>
  <c r="AU6" s="1"/>
  <c r="CL6" s="1"/>
  <c r="Z6"/>
  <c r="AE18"/>
  <c r="AF18" s="1"/>
  <c r="BQ18" s="1"/>
  <c r="Z18"/>
  <c r="AA18" s="1"/>
  <c r="BM18" s="1"/>
  <c r="AE16" i="3"/>
  <c r="Z16"/>
  <c r="Z7"/>
  <c r="AT7"/>
  <c r="AO7"/>
  <c r="AE7"/>
  <c r="BD28"/>
  <c r="AT28"/>
  <c r="Z28"/>
  <c r="AO28"/>
  <c r="AE28"/>
  <c r="BD24"/>
  <c r="AT24"/>
  <c r="AO24"/>
  <c r="AE24"/>
  <c r="Z24"/>
  <c r="BD20"/>
  <c r="AT20"/>
  <c r="AO20"/>
  <c r="AE20"/>
  <c r="Z20"/>
  <c r="BD12"/>
  <c r="AT12"/>
  <c r="AO12"/>
  <c r="AE12"/>
  <c r="Z12"/>
  <c r="BD8"/>
  <c r="AT8"/>
  <c r="AO8"/>
  <c r="AE8"/>
  <c r="Z8"/>
  <c r="BD5"/>
  <c r="BE5" s="1"/>
  <c r="CZ5" s="1"/>
  <c r="AT5"/>
  <c r="AU5" s="1"/>
  <c r="CL5" s="1"/>
  <c r="Z5"/>
  <c r="AA5" s="1"/>
  <c r="BM5" s="1"/>
  <c r="AO5"/>
  <c r="AP5" s="1"/>
  <c r="CE5" s="1"/>
  <c r="AE5"/>
  <c r="AF5" s="1"/>
  <c r="BQ5" s="1"/>
  <c r="AY32" i="2"/>
  <c r="AJ32"/>
  <c r="AY30"/>
  <c r="AJ30"/>
  <c r="AY28"/>
  <c r="AJ28"/>
  <c r="AY24"/>
  <c r="AJ24"/>
  <c r="AY22"/>
  <c r="AJ22"/>
  <c r="AY20"/>
  <c r="AJ20"/>
  <c r="AJ11"/>
  <c r="AY11"/>
  <c r="AJ9"/>
  <c r="AY9"/>
  <c r="AJ7"/>
  <c r="AY7"/>
  <c r="AJ34"/>
  <c r="AK34" s="1"/>
  <c r="BX34" s="1"/>
  <c r="AY34"/>
  <c r="AZ34" s="1"/>
  <c r="CS34" s="1"/>
  <c r="AO19" i="1"/>
  <c r="AE19"/>
  <c r="Z19"/>
  <c r="BD33"/>
  <c r="AT33"/>
  <c r="AO33"/>
  <c r="AE33"/>
  <c r="BD29"/>
  <c r="AO29"/>
  <c r="AE29"/>
  <c r="Z29"/>
  <c r="BD25"/>
  <c r="AO25"/>
  <c r="AE25"/>
  <c r="Z25"/>
  <c r="AT25"/>
  <c r="BD21"/>
  <c r="AT21"/>
  <c r="AO21"/>
  <c r="AE21"/>
  <c r="Z21"/>
  <c r="BD14"/>
  <c r="AT14"/>
  <c r="AO14"/>
  <c r="AE14"/>
  <c r="Z14"/>
  <c r="BD9"/>
  <c r="Z9"/>
  <c r="AT9"/>
  <c r="AO9"/>
  <c r="AE9"/>
  <c r="BD34"/>
  <c r="AO34"/>
  <c r="AE34"/>
  <c r="Z34"/>
  <c r="BD32"/>
  <c r="AT32"/>
  <c r="Z32"/>
  <c r="AO32"/>
  <c r="AE32"/>
  <c r="BD28"/>
  <c r="AT28"/>
  <c r="Z28"/>
  <c r="AO28"/>
  <c r="AE28"/>
  <c r="BD24"/>
  <c r="AT24"/>
  <c r="AO24"/>
  <c r="AE24"/>
  <c r="Z24"/>
  <c r="BD20"/>
  <c r="AT20"/>
  <c r="AO20"/>
  <c r="AE20"/>
  <c r="Z20"/>
  <c r="BD12"/>
  <c r="AT12"/>
  <c r="AO12"/>
  <c r="AE12"/>
  <c r="Z12"/>
  <c r="BD8"/>
  <c r="BE8" s="1"/>
  <c r="CZ8" s="1"/>
  <c r="AT8"/>
  <c r="AO8"/>
  <c r="AE8"/>
  <c r="Z8"/>
  <c r="AT7"/>
  <c r="AU7" s="1"/>
  <c r="CL7" s="1"/>
  <c r="Z7"/>
  <c r="AA7" s="1"/>
  <c r="BM7" s="1"/>
  <c r="AO7"/>
  <c r="AP7" s="1"/>
  <c r="CE7" s="1"/>
  <c r="AE7"/>
  <c r="AF7" s="1"/>
  <c r="BQ7" s="1"/>
  <c r="AY32" i="3"/>
  <c r="AJ32"/>
  <c r="AY30"/>
  <c r="AJ30"/>
  <c r="AY28"/>
  <c r="AJ28"/>
  <c r="AY24"/>
  <c r="AJ24"/>
  <c r="AY22"/>
  <c r="AJ22"/>
  <c r="AY20"/>
  <c r="AJ20"/>
  <c r="AY11"/>
  <c r="AJ11"/>
  <c r="AY9"/>
  <c r="AJ9"/>
  <c r="AY7"/>
  <c r="AJ7"/>
  <c r="AY34"/>
  <c r="AZ34" s="1"/>
  <c r="CS34" s="1"/>
  <c r="AJ34"/>
  <c r="AK34" s="1"/>
  <c r="BX34" s="1"/>
  <c r="AJ33" i="1"/>
  <c r="AY33"/>
  <c r="AJ31"/>
  <c r="AY31"/>
  <c r="AJ29"/>
  <c r="AY29"/>
  <c r="AJ27"/>
  <c r="AY27"/>
  <c r="AJ23"/>
  <c r="AY23"/>
  <c r="AJ21"/>
  <c r="AY21"/>
  <c r="AJ15"/>
  <c r="AY15"/>
  <c r="AY13"/>
  <c r="AJ13"/>
  <c r="AY10"/>
  <c r="AJ10"/>
  <c r="AY8"/>
  <c r="AJ8"/>
  <c r="AY6"/>
  <c r="AZ6" s="1"/>
  <c r="CS6" s="1"/>
  <c r="AJ6"/>
  <c r="AK6" s="1"/>
  <c r="BX6" s="1"/>
  <c r="BJ27" i="3"/>
  <c r="DG27" s="1"/>
  <c r="BJ23"/>
  <c r="DG23" s="1"/>
  <c r="BJ21"/>
  <c r="DG21" s="1"/>
  <c r="BJ19"/>
  <c r="DG19" s="1"/>
  <c r="BJ15"/>
  <c r="DG15" s="1"/>
  <c r="BJ12"/>
  <c r="DG12" s="1"/>
  <c r="BJ10"/>
  <c r="DG10" s="1"/>
  <c r="BJ8"/>
  <c r="DG8" s="1"/>
  <c r="BJ6"/>
  <c r="DG6" s="1"/>
  <c r="BJ34"/>
  <c r="DG34" s="1"/>
  <c r="AK18" i="2"/>
  <c r="BX18" s="1"/>
  <c r="AK12"/>
  <c r="BX12" s="1"/>
  <c r="AK25"/>
  <c r="BX25" s="1"/>
  <c r="AZ14"/>
  <c r="CS14" s="1"/>
  <c r="BJ31" i="1"/>
  <c r="DG31" s="1"/>
  <c r="BJ29"/>
  <c r="DG29" s="1"/>
  <c r="BJ27"/>
  <c r="DG27" s="1"/>
  <c r="BJ25"/>
  <c r="DG25" s="1"/>
  <c r="BJ23"/>
  <c r="DG23" s="1"/>
  <c r="BJ21"/>
  <c r="DG21" s="1"/>
  <c r="BJ19"/>
  <c r="DG19" s="1"/>
  <c r="BJ15"/>
  <c r="DG15" s="1"/>
  <c r="BJ12"/>
  <c r="DG12" s="1"/>
  <c r="BJ10"/>
  <c r="DG10" s="1"/>
  <c r="BJ8"/>
  <c r="DG8" s="1"/>
  <c r="BJ6"/>
  <c r="DG6" s="1"/>
  <c r="BJ34"/>
  <c r="DG34" s="1"/>
  <c r="AK18" i="3"/>
  <c r="BX18" s="1"/>
  <c r="AK12"/>
  <c r="BX12" s="1"/>
  <c r="AK25"/>
  <c r="BX25" s="1"/>
  <c r="AZ14"/>
  <c r="CS14" s="1"/>
  <c r="BJ31" i="2"/>
  <c r="DG31" s="1"/>
  <c r="BJ29"/>
  <c r="DG29" s="1"/>
  <c r="BJ27"/>
  <c r="DG27" s="1"/>
  <c r="BJ25"/>
  <c r="DG25" s="1"/>
  <c r="BJ23"/>
  <c r="DG23" s="1"/>
  <c r="BJ21"/>
  <c r="DG21" s="1"/>
  <c r="BJ19"/>
  <c r="DG19" s="1"/>
  <c r="BJ15"/>
  <c r="DG15" s="1"/>
  <c r="BJ12"/>
  <c r="DG12" s="1"/>
  <c r="BJ10"/>
  <c r="DG10" s="1"/>
  <c r="BJ8"/>
  <c r="DG8" s="1"/>
  <c r="BJ6"/>
  <c r="DG6" s="1"/>
  <c r="BJ34"/>
  <c r="DG34" s="1"/>
  <c r="AK17" i="1"/>
  <c r="BX17" s="1"/>
  <c r="AK5"/>
  <c r="BX5" s="1"/>
  <c r="AK26"/>
  <c r="BX26" s="1"/>
  <c r="DG45" i="2" l="1"/>
  <c r="DG45" i="1"/>
  <c r="DG45" i="3"/>
  <c r="AK8" i="1"/>
  <c r="BX8" s="1"/>
  <c r="AK10"/>
  <c r="BX10" s="1"/>
  <c r="AK13"/>
  <c r="BX13" s="1"/>
  <c r="AZ15"/>
  <c r="CS15" s="1"/>
  <c r="AZ21"/>
  <c r="CS21" s="1"/>
  <c r="AZ23"/>
  <c r="CS23" s="1"/>
  <c r="AZ27"/>
  <c r="CS27" s="1"/>
  <c r="AZ29"/>
  <c r="CS29" s="1"/>
  <c r="AZ31"/>
  <c r="CS31" s="1"/>
  <c r="AZ33"/>
  <c r="CS33" s="1"/>
  <c r="AK7" i="3"/>
  <c r="BX7" s="1"/>
  <c r="AK9"/>
  <c r="BX9" s="1"/>
  <c r="AK11"/>
  <c r="BX11" s="1"/>
  <c r="AK20"/>
  <c r="BX20" s="1"/>
  <c r="AK22"/>
  <c r="BX22" s="1"/>
  <c r="AK24"/>
  <c r="BX24" s="1"/>
  <c r="AK28"/>
  <c r="BX28" s="1"/>
  <c r="AK30"/>
  <c r="BX30" s="1"/>
  <c r="AK32"/>
  <c r="BX32" s="1"/>
  <c r="AA8" i="1"/>
  <c r="BM8" s="1"/>
  <c r="AP8"/>
  <c r="CE8" s="1"/>
  <c r="AF12"/>
  <c r="BQ12" s="1"/>
  <c r="AU12"/>
  <c r="CL12" s="1"/>
  <c r="AA20"/>
  <c r="BM20" s="1"/>
  <c r="AP20"/>
  <c r="CE20" s="1"/>
  <c r="BE20"/>
  <c r="CZ20" s="1"/>
  <c r="AF24"/>
  <c r="BQ24" s="1"/>
  <c r="AU24"/>
  <c r="CL24" s="1"/>
  <c r="AF28"/>
  <c r="BQ28" s="1"/>
  <c r="AA28"/>
  <c r="BM28" s="1"/>
  <c r="BE28"/>
  <c r="CZ28" s="1"/>
  <c r="AP32"/>
  <c r="CE32" s="1"/>
  <c r="AU32"/>
  <c r="CL32" s="1"/>
  <c r="AA34"/>
  <c r="BM34" s="1"/>
  <c r="AP34"/>
  <c r="CE34" s="1"/>
  <c r="AF9"/>
  <c r="BQ9" s="1"/>
  <c r="AU9"/>
  <c r="CL9" s="1"/>
  <c r="BE9"/>
  <c r="CZ9" s="1"/>
  <c r="AF14"/>
  <c r="BQ14" s="1"/>
  <c r="AU14"/>
  <c r="CL14" s="1"/>
  <c r="AA21"/>
  <c r="BM21" s="1"/>
  <c r="AP21"/>
  <c r="CE21" s="1"/>
  <c r="BE21"/>
  <c r="CZ21" s="1"/>
  <c r="AA25"/>
  <c r="BM25" s="1"/>
  <c r="AP25"/>
  <c r="CE25" s="1"/>
  <c r="AA29"/>
  <c r="BM29" s="1"/>
  <c r="AP29"/>
  <c r="CE29" s="1"/>
  <c r="AF33"/>
  <c r="BQ33" s="1"/>
  <c r="AU33"/>
  <c r="CL33" s="1"/>
  <c r="AA19"/>
  <c r="BM19" s="1"/>
  <c r="AP19"/>
  <c r="CE19" s="1"/>
  <c r="AK7" i="2"/>
  <c r="BX7" s="1"/>
  <c r="AK9"/>
  <c r="BX9" s="1"/>
  <c r="AK11"/>
  <c r="BX11" s="1"/>
  <c r="AZ20"/>
  <c r="CS20" s="1"/>
  <c r="AZ22"/>
  <c r="CS22" s="1"/>
  <c r="AZ24"/>
  <c r="CS24" s="1"/>
  <c r="AZ28"/>
  <c r="CS28" s="1"/>
  <c r="AZ30"/>
  <c r="CS30" s="1"/>
  <c r="AZ32"/>
  <c r="CS32" s="1"/>
  <c r="AA8" i="3"/>
  <c r="BM8" s="1"/>
  <c r="AP8"/>
  <c r="CE8" s="1"/>
  <c r="BE8"/>
  <c r="CZ8" s="1"/>
  <c r="AF12"/>
  <c r="BQ12" s="1"/>
  <c r="AU12"/>
  <c r="CL12" s="1"/>
  <c r="AA20"/>
  <c r="BM20" s="1"/>
  <c r="AP20"/>
  <c r="CE20" s="1"/>
  <c r="BE20"/>
  <c r="CZ20" s="1"/>
  <c r="AF24"/>
  <c r="BQ24" s="1"/>
  <c r="AU24"/>
  <c r="CL24" s="1"/>
  <c r="AF28"/>
  <c r="BQ28" s="1"/>
  <c r="AA28"/>
  <c r="BM28" s="1"/>
  <c r="BE28"/>
  <c r="CZ28" s="1"/>
  <c r="DR28" s="1"/>
  <c r="AP7"/>
  <c r="CE7" s="1"/>
  <c r="AA7"/>
  <c r="BM7" s="1"/>
  <c r="AF16"/>
  <c r="BQ16" s="1"/>
  <c r="AF11" i="2"/>
  <c r="BQ11" s="1"/>
  <c r="AU11"/>
  <c r="CL11" s="1"/>
  <c r="BE11"/>
  <c r="CZ11" s="1"/>
  <c r="AA17"/>
  <c r="BM17" s="1"/>
  <c r="BE17"/>
  <c r="CZ17" s="1"/>
  <c r="AA23"/>
  <c r="BM23" s="1"/>
  <c r="AP23"/>
  <c r="CE23" s="1"/>
  <c r="AA29"/>
  <c r="BM29" s="1"/>
  <c r="AP29"/>
  <c r="CE29" s="1"/>
  <c r="AU33"/>
  <c r="CL33" s="1"/>
  <c r="AP33"/>
  <c r="CE33" s="1"/>
  <c r="AZ14" i="1"/>
  <c r="CS14" s="1"/>
  <c r="AK12"/>
  <c r="BX12" s="1"/>
  <c r="AK5" i="3"/>
  <c r="BX5" s="1"/>
  <c r="DR5" s="1"/>
  <c r="AK5" i="2"/>
  <c r="BX5" s="1"/>
  <c r="AZ34" i="1"/>
  <c r="CS34" s="1"/>
  <c r="AZ7"/>
  <c r="CS7" s="1"/>
  <c r="AZ9"/>
  <c r="CS9" s="1"/>
  <c r="AZ11"/>
  <c r="CS11" s="1"/>
  <c r="AZ20"/>
  <c r="CS20" s="1"/>
  <c r="AZ22"/>
  <c r="CS22" s="1"/>
  <c r="AZ24"/>
  <c r="CS24" s="1"/>
  <c r="AZ28"/>
  <c r="CS28" s="1"/>
  <c r="AZ30"/>
  <c r="CS30" s="1"/>
  <c r="AZ32"/>
  <c r="CS32" s="1"/>
  <c r="AZ6" i="3"/>
  <c r="CS6" s="1"/>
  <c r="AZ8"/>
  <c r="CS8" s="1"/>
  <c r="AZ10"/>
  <c r="CS10" s="1"/>
  <c r="AZ13"/>
  <c r="CS13" s="1"/>
  <c r="AZ15"/>
  <c r="CS15" s="1"/>
  <c r="AZ21"/>
  <c r="CS21" s="1"/>
  <c r="AZ23"/>
  <c r="CS23" s="1"/>
  <c r="AZ27"/>
  <c r="CS27" s="1"/>
  <c r="AZ29"/>
  <c r="CS29" s="1"/>
  <c r="AZ31"/>
  <c r="CS31" s="1"/>
  <c r="AZ33"/>
  <c r="CS33" s="1"/>
  <c r="AP5" i="1"/>
  <c r="CE5" s="1"/>
  <c r="AU5"/>
  <c r="CL5" s="1"/>
  <c r="AA10"/>
  <c r="BM10" s="1"/>
  <c r="AP10"/>
  <c r="CE10" s="1"/>
  <c r="BE10"/>
  <c r="CZ10" s="1"/>
  <c r="AA15"/>
  <c r="BM15" s="1"/>
  <c r="BE15"/>
  <c r="CZ15" s="1"/>
  <c r="AF22"/>
  <c r="BQ22" s="1"/>
  <c r="BE22"/>
  <c r="CZ22" s="1"/>
  <c r="AP26"/>
  <c r="CE26" s="1"/>
  <c r="BE26"/>
  <c r="CZ26" s="1"/>
  <c r="AP30"/>
  <c r="CE30" s="1"/>
  <c r="AA30"/>
  <c r="BM30" s="1"/>
  <c r="AA18"/>
  <c r="BM18" s="1"/>
  <c r="AA6"/>
  <c r="BM6" s="1"/>
  <c r="AF6"/>
  <c r="BQ6" s="1"/>
  <c r="BE6"/>
  <c r="CZ6" s="1"/>
  <c r="AP11"/>
  <c r="CE11" s="1"/>
  <c r="AU11"/>
  <c r="CL11" s="1"/>
  <c r="AF17"/>
  <c r="BQ17" s="1"/>
  <c r="AP17"/>
  <c r="CE17" s="1"/>
  <c r="AA23"/>
  <c r="BM23" s="1"/>
  <c r="AP23"/>
  <c r="CE23" s="1"/>
  <c r="BE23"/>
  <c r="CZ23" s="1"/>
  <c r="AF27"/>
  <c r="BQ27" s="1"/>
  <c r="AU27"/>
  <c r="CL27" s="1"/>
  <c r="AA31"/>
  <c r="BM31" s="1"/>
  <c r="AP31"/>
  <c r="CE31" s="1"/>
  <c r="AF13"/>
  <c r="BQ13" s="1"/>
  <c r="AA13"/>
  <c r="BM13" s="1"/>
  <c r="AA16"/>
  <c r="BM16" s="1"/>
  <c r="AK6" i="2"/>
  <c r="BX6" s="1"/>
  <c r="AK8"/>
  <c r="BX8" s="1"/>
  <c r="AK10"/>
  <c r="BX10" s="1"/>
  <c r="AK13"/>
  <c r="BX13" s="1"/>
  <c r="AZ15"/>
  <c r="CS15" s="1"/>
  <c r="AZ21"/>
  <c r="CS21" s="1"/>
  <c r="AZ23"/>
  <c r="CS23" s="1"/>
  <c r="AZ27"/>
  <c r="CS27" s="1"/>
  <c r="AZ29"/>
  <c r="CS29" s="1"/>
  <c r="AZ31"/>
  <c r="CS31" s="1"/>
  <c r="AZ33"/>
  <c r="CS33" s="1"/>
  <c r="AA34" i="3"/>
  <c r="BM34" s="1"/>
  <c r="AP34"/>
  <c r="CE34" s="1"/>
  <c r="AA6"/>
  <c r="BM6" s="1"/>
  <c r="AP6"/>
  <c r="CE6" s="1"/>
  <c r="BE6"/>
  <c r="CZ6" s="1"/>
  <c r="AP9"/>
  <c r="CE9" s="1"/>
  <c r="AU9"/>
  <c r="CL9" s="1"/>
  <c r="AF11"/>
  <c r="BQ11" s="1"/>
  <c r="AU11"/>
  <c r="CL11" s="1"/>
  <c r="BE11"/>
  <c r="CZ11" s="1"/>
  <c r="AU14"/>
  <c r="CL14" s="1"/>
  <c r="AP14"/>
  <c r="CE14" s="1"/>
  <c r="AF17"/>
  <c r="BQ17" s="1"/>
  <c r="AP17"/>
  <c r="CE17" s="1"/>
  <c r="AA21"/>
  <c r="BM21" s="1"/>
  <c r="AP21"/>
  <c r="CE21" s="1"/>
  <c r="BE21"/>
  <c r="CZ21" s="1"/>
  <c r="AA23"/>
  <c r="BM23" s="1"/>
  <c r="AP23"/>
  <c r="CE23" s="1"/>
  <c r="AU25"/>
  <c r="CL25" s="1"/>
  <c r="AF25"/>
  <c r="BQ25" s="1"/>
  <c r="BE25"/>
  <c r="CZ25" s="1"/>
  <c r="AU27"/>
  <c r="CL27" s="1"/>
  <c r="AP27"/>
  <c r="CE27" s="1"/>
  <c r="AA29"/>
  <c r="BM29" s="1"/>
  <c r="AP29"/>
  <c r="CE29" s="1"/>
  <c r="AA31"/>
  <c r="BM31" s="1"/>
  <c r="AP31"/>
  <c r="CE31" s="1"/>
  <c r="AU33"/>
  <c r="CL33" s="1"/>
  <c r="AP33"/>
  <c r="CE33" s="1"/>
  <c r="AA18"/>
  <c r="BM18" s="1"/>
  <c r="AA19"/>
  <c r="BM19" s="1"/>
  <c r="AP19"/>
  <c r="CE19" s="1"/>
  <c r="AP7" i="2"/>
  <c r="CE7" s="1"/>
  <c r="AA7"/>
  <c r="BM7" s="1"/>
  <c r="AP5"/>
  <c r="CE5" s="1"/>
  <c r="AU5"/>
  <c r="CL5" s="1"/>
  <c r="AA8"/>
  <c r="BM8" s="1"/>
  <c r="AP8"/>
  <c r="CE8" s="1"/>
  <c r="BE8"/>
  <c r="CZ8" s="1"/>
  <c r="DR8" s="1"/>
  <c r="AF10"/>
  <c r="BQ10" s="1"/>
  <c r="AU10"/>
  <c r="CL10" s="1"/>
  <c r="AA12"/>
  <c r="BM12" s="1"/>
  <c r="AP12"/>
  <c r="CE12" s="1"/>
  <c r="BE12"/>
  <c r="CZ12" s="1"/>
  <c r="AA15"/>
  <c r="BM15" s="1"/>
  <c r="BE15"/>
  <c r="CZ15" s="1"/>
  <c r="AF20"/>
  <c r="BQ20" s="1"/>
  <c r="AU20"/>
  <c r="CL20" s="1"/>
  <c r="AA22"/>
  <c r="BM22" s="1"/>
  <c r="AP22"/>
  <c r="CE22" s="1"/>
  <c r="AA24"/>
  <c r="BM24" s="1"/>
  <c r="AP24"/>
  <c r="CE24" s="1"/>
  <c r="BE24"/>
  <c r="CZ24" s="1"/>
  <c r="DR24" s="1"/>
  <c r="AP26"/>
  <c r="CE26" s="1"/>
  <c r="BE26"/>
  <c r="CZ26" s="1"/>
  <c r="AP28"/>
  <c r="CE28" s="1"/>
  <c r="AU28"/>
  <c r="CL28" s="1"/>
  <c r="AF30"/>
  <c r="BQ30" s="1"/>
  <c r="AU30"/>
  <c r="CL30" s="1"/>
  <c r="BE30"/>
  <c r="CZ30" s="1"/>
  <c r="AP32"/>
  <c r="CE32" s="1"/>
  <c r="AU32"/>
  <c r="CL32" s="1"/>
  <c r="AF13"/>
  <c r="BQ13" s="1"/>
  <c r="AA13"/>
  <c r="BM13" s="1"/>
  <c r="AA16"/>
  <c r="BM16" s="1"/>
  <c r="AA10" i="3"/>
  <c r="BM10" s="1"/>
  <c r="AP10"/>
  <c r="CE10" s="1"/>
  <c r="BE10"/>
  <c r="CZ10" s="1"/>
  <c r="AA15"/>
  <c r="BM15" s="1"/>
  <c r="BE15"/>
  <c r="CZ15" s="1"/>
  <c r="AF22"/>
  <c r="BQ22" s="1"/>
  <c r="BE22"/>
  <c r="CZ22" s="1"/>
  <c r="AP26"/>
  <c r="CE26" s="1"/>
  <c r="BE26"/>
  <c r="CZ26" s="1"/>
  <c r="AP30"/>
  <c r="CE30" s="1"/>
  <c r="AA30"/>
  <c r="BM30" s="1"/>
  <c r="AF32"/>
  <c r="BQ32" s="1"/>
  <c r="AA32"/>
  <c r="BM32" s="1"/>
  <c r="BE32"/>
  <c r="CZ32" s="1"/>
  <c r="DR32" s="1"/>
  <c r="AP13"/>
  <c r="CE13" s="1"/>
  <c r="AU13"/>
  <c r="CL13" s="1"/>
  <c r="AF34" i="2"/>
  <c r="BQ34" s="1"/>
  <c r="BE34"/>
  <c r="CZ34" s="1"/>
  <c r="AP9"/>
  <c r="CE9" s="1"/>
  <c r="AA9"/>
  <c r="BM9" s="1"/>
  <c r="AA14"/>
  <c r="BM14" s="1"/>
  <c r="AF14"/>
  <c r="BQ14" s="1"/>
  <c r="BE14"/>
  <c r="CZ14" s="1"/>
  <c r="AF21"/>
  <c r="BQ21" s="1"/>
  <c r="AU21"/>
  <c r="CL21" s="1"/>
  <c r="AU25"/>
  <c r="CL25" s="1"/>
  <c r="AF25"/>
  <c r="BQ25" s="1"/>
  <c r="BE25"/>
  <c r="CZ25" s="1"/>
  <c r="AU27"/>
  <c r="CL27" s="1"/>
  <c r="AP27"/>
  <c r="CE27" s="1"/>
  <c r="AA31"/>
  <c r="BM31" s="1"/>
  <c r="AP31"/>
  <c r="CE31" s="1"/>
  <c r="AA19"/>
  <c r="BM19" s="1"/>
  <c r="AP19"/>
  <c r="CE19" s="1"/>
  <c r="AZ8" i="1"/>
  <c r="CS8" s="1"/>
  <c r="AZ10"/>
  <c r="CS10" s="1"/>
  <c r="AZ13"/>
  <c r="CS13" s="1"/>
  <c r="AK15"/>
  <c r="BX15" s="1"/>
  <c r="AK21"/>
  <c r="BX21" s="1"/>
  <c r="AK23"/>
  <c r="BX23" s="1"/>
  <c r="AK27"/>
  <c r="BX27" s="1"/>
  <c r="AK29"/>
  <c r="BX29" s="1"/>
  <c r="AK31"/>
  <c r="BX31" s="1"/>
  <c r="AK33"/>
  <c r="BX33" s="1"/>
  <c r="AZ7" i="3"/>
  <c r="CS7" s="1"/>
  <c r="AZ9"/>
  <c r="CS9" s="1"/>
  <c r="AZ11"/>
  <c r="CS11" s="1"/>
  <c r="AZ20"/>
  <c r="CS20" s="1"/>
  <c r="AZ22"/>
  <c r="CS22" s="1"/>
  <c r="AZ24"/>
  <c r="CS24" s="1"/>
  <c r="AZ28"/>
  <c r="CS28" s="1"/>
  <c r="AZ30"/>
  <c r="CS30" s="1"/>
  <c r="AZ32"/>
  <c r="CS32" s="1"/>
  <c r="AF8" i="1"/>
  <c r="BQ8" s="1"/>
  <c r="AU8"/>
  <c r="CL8" s="1"/>
  <c r="AA12"/>
  <c r="BM12" s="1"/>
  <c r="AP12"/>
  <c r="CE12" s="1"/>
  <c r="BE12"/>
  <c r="CZ12" s="1"/>
  <c r="AF20"/>
  <c r="BQ20" s="1"/>
  <c r="AU20"/>
  <c r="CL20" s="1"/>
  <c r="AA24"/>
  <c r="BM24" s="1"/>
  <c r="AP24"/>
  <c r="CE24" s="1"/>
  <c r="BE24"/>
  <c r="CZ24" s="1"/>
  <c r="DR24" s="1"/>
  <c r="AP28"/>
  <c r="CE28" s="1"/>
  <c r="AU28"/>
  <c r="CL28" s="1"/>
  <c r="AF32"/>
  <c r="BQ32" s="1"/>
  <c r="AA32"/>
  <c r="BM32" s="1"/>
  <c r="BE32"/>
  <c r="CZ32" s="1"/>
  <c r="AF34"/>
  <c r="BQ34" s="1"/>
  <c r="BE34"/>
  <c r="CZ34" s="1"/>
  <c r="AP9"/>
  <c r="CE9" s="1"/>
  <c r="AA9"/>
  <c r="BM9" s="1"/>
  <c r="AA14"/>
  <c r="BM14" s="1"/>
  <c r="AP14"/>
  <c r="CE14" s="1"/>
  <c r="BE14"/>
  <c r="CZ14" s="1"/>
  <c r="AF21"/>
  <c r="BQ21" s="1"/>
  <c r="AU21"/>
  <c r="CL21" s="1"/>
  <c r="AU25"/>
  <c r="CL25" s="1"/>
  <c r="AF25"/>
  <c r="BQ25" s="1"/>
  <c r="BE25"/>
  <c r="CZ25" s="1"/>
  <c r="AF29"/>
  <c r="BQ29" s="1"/>
  <c r="BE29"/>
  <c r="CZ29" s="1"/>
  <c r="AP33"/>
  <c r="CE33" s="1"/>
  <c r="BE33"/>
  <c r="CZ33" s="1"/>
  <c r="AF19"/>
  <c r="BQ19" s="1"/>
  <c r="AZ7" i="2"/>
  <c r="CS7" s="1"/>
  <c r="AZ9"/>
  <c r="CS9" s="1"/>
  <c r="AZ11"/>
  <c r="CS11" s="1"/>
  <c r="AK20"/>
  <c r="BX20" s="1"/>
  <c r="AK22"/>
  <c r="BX22" s="1"/>
  <c r="AK24"/>
  <c r="BX24" s="1"/>
  <c r="AK28"/>
  <c r="BX28" s="1"/>
  <c r="AK30"/>
  <c r="BX30" s="1"/>
  <c r="AK32"/>
  <c r="BX32" s="1"/>
  <c r="AF8" i="3"/>
  <c r="BQ8" s="1"/>
  <c r="AU8"/>
  <c r="CL8" s="1"/>
  <c r="AA12"/>
  <c r="BM12" s="1"/>
  <c r="AP12"/>
  <c r="CE12" s="1"/>
  <c r="BE12"/>
  <c r="CZ12" s="1"/>
  <c r="AF20"/>
  <c r="BQ20" s="1"/>
  <c r="AU20"/>
  <c r="CL20" s="1"/>
  <c r="AA24"/>
  <c r="BM24" s="1"/>
  <c r="AP24"/>
  <c r="CE24" s="1"/>
  <c r="BE24"/>
  <c r="CZ24" s="1"/>
  <c r="DR24" s="1"/>
  <c r="AP28"/>
  <c r="CE28" s="1"/>
  <c r="AU28"/>
  <c r="CL28" s="1"/>
  <c r="AF7"/>
  <c r="BQ7" s="1"/>
  <c r="AU7"/>
  <c r="CL7" s="1"/>
  <c r="AA16"/>
  <c r="BM16" s="1"/>
  <c r="AA6" i="2"/>
  <c r="BM6" s="1"/>
  <c r="AF6"/>
  <c r="BQ6" s="1"/>
  <c r="AP11"/>
  <c r="CE11" s="1"/>
  <c r="AA11"/>
  <c r="BM11" s="1"/>
  <c r="AF17"/>
  <c r="BQ17" s="1"/>
  <c r="AP17"/>
  <c r="CE17" s="1"/>
  <c r="AU23"/>
  <c r="CL23" s="1"/>
  <c r="AF23"/>
  <c r="BQ23" s="1"/>
  <c r="BE23"/>
  <c r="CZ23" s="1"/>
  <c r="DR23" s="1"/>
  <c r="AF29"/>
  <c r="BQ29" s="1"/>
  <c r="BE29"/>
  <c r="CZ29" s="1"/>
  <c r="AF33"/>
  <c r="BQ33" s="1"/>
  <c r="BE33"/>
  <c r="CZ33" s="1"/>
  <c r="AK25" i="1"/>
  <c r="BX25" s="1"/>
  <c r="AK18"/>
  <c r="BX18" s="1"/>
  <c r="AK26" i="3"/>
  <c r="BX26" s="1"/>
  <c r="AK17"/>
  <c r="BX17" s="1"/>
  <c r="AK26" i="2"/>
  <c r="BX26" s="1"/>
  <c r="AK17"/>
  <c r="BX17" s="1"/>
  <c r="AK34" i="1"/>
  <c r="BX34" s="1"/>
  <c r="AK7"/>
  <c r="BX7" s="1"/>
  <c r="BX45" s="1"/>
  <c r="AK9"/>
  <c r="BX9" s="1"/>
  <c r="AK11"/>
  <c r="BX11" s="1"/>
  <c r="AK20"/>
  <c r="BX20" s="1"/>
  <c r="AK22"/>
  <c r="BX22" s="1"/>
  <c r="AK24"/>
  <c r="BX24" s="1"/>
  <c r="AK28"/>
  <c r="BX28" s="1"/>
  <c r="AK30"/>
  <c r="BX30" s="1"/>
  <c r="AK32"/>
  <c r="BX32" s="1"/>
  <c r="AK6" i="3"/>
  <c r="BX6" s="1"/>
  <c r="AK8"/>
  <c r="BX8" s="1"/>
  <c r="AK10"/>
  <c r="BX10" s="1"/>
  <c r="AK13"/>
  <c r="BX13" s="1"/>
  <c r="AK15"/>
  <c r="BX15" s="1"/>
  <c r="AK21"/>
  <c r="BX21" s="1"/>
  <c r="AK23"/>
  <c r="BX23" s="1"/>
  <c r="AK27"/>
  <c r="BX27" s="1"/>
  <c r="AK29"/>
  <c r="BX29" s="1"/>
  <c r="AK31"/>
  <c r="BX31" s="1"/>
  <c r="AK33"/>
  <c r="BX33" s="1"/>
  <c r="AF5" i="1"/>
  <c r="BQ5" s="1"/>
  <c r="AA5"/>
  <c r="BM5" s="1"/>
  <c r="BE5"/>
  <c r="CZ5" s="1"/>
  <c r="DR5" s="1"/>
  <c r="AF10"/>
  <c r="BQ10" s="1"/>
  <c r="AU10"/>
  <c r="CL10" s="1"/>
  <c r="AP15"/>
  <c r="CE15" s="1"/>
  <c r="AU15"/>
  <c r="CL15" s="1"/>
  <c r="AA22"/>
  <c r="BM22" s="1"/>
  <c r="AP22"/>
  <c r="CE22" s="1"/>
  <c r="AF26"/>
  <c r="BQ26" s="1"/>
  <c r="AU26"/>
  <c r="CL26" s="1"/>
  <c r="AF30"/>
  <c r="BQ30" s="1"/>
  <c r="AU30"/>
  <c r="CL30" s="1"/>
  <c r="BE30"/>
  <c r="CZ30" s="1"/>
  <c r="AF18"/>
  <c r="BQ18" s="1"/>
  <c r="AU6"/>
  <c r="CL6" s="1"/>
  <c r="AP6"/>
  <c r="CE6" s="1"/>
  <c r="AF11"/>
  <c r="BQ11" s="1"/>
  <c r="AA11"/>
  <c r="BM11" s="1"/>
  <c r="BE11"/>
  <c r="CZ11" s="1"/>
  <c r="AA17"/>
  <c r="BM17" s="1"/>
  <c r="BE17"/>
  <c r="CZ17" s="1"/>
  <c r="AF23"/>
  <c r="BQ23" s="1"/>
  <c r="AU23"/>
  <c r="CL23" s="1"/>
  <c r="AA27"/>
  <c r="BM27" s="1"/>
  <c r="AP27"/>
  <c r="CE27" s="1"/>
  <c r="BE27"/>
  <c r="CZ27" s="1"/>
  <c r="AF31"/>
  <c r="BQ31" s="1"/>
  <c r="BE31"/>
  <c r="CZ31" s="1"/>
  <c r="AP13"/>
  <c r="CE13" s="1"/>
  <c r="AU13"/>
  <c r="CL13" s="1"/>
  <c r="AF16"/>
  <c r="BQ16" s="1"/>
  <c r="AZ6" i="2"/>
  <c r="CS6" s="1"/>
  <c r="AZ8"/>
  <c r="CS8" s="1"/>
  <c r="AZ10"/>
  <c r="CS10" s="1"/>
  <c r="AZ13"/>
  <c r="CS13" s="1"/>
  <c r="AK15"/>
  <c r="BX15" s="1"/>
  <c r="AK21"/>
  <c r="BX21" s="1"/>
  <c r="AK23"/>
  <c r="BX23" s="1"/>
  <c r="AK27"/>
  <c r="BX27" s="1"/>
  <c r="AK29"/>
  <c r="BX29" s="1"/>
  <c r="AK31"/>
  <c r="BX31" s="1"/>
  <c r="AK33"/>
  <c r="BX33" s="1"/>
  <c r="AF34" i="3"/>
  <c r="BQ34" s="1"/>
  <c r="BE34"/>
  <c r="CZ34" s="1"/>
  <c r="AF6"/>
  <c r="BQ6" s="1"/>
  <c r="AU6"/>
  <c r="CL6" s="1"/>
  <c r="CL45" s="1"/>
  <c r="AF9"/>
  <c r="BQ9" s="1"/>
  <c r="AA9"/>
  <c r="BM9" s="1"/>
  <c r="BM45" s="1"/>
  <c r="BE9"/>
  <c r="CZ9" s="1"/>
  <c r="AP11"/>
  <c r="CE11" s="1"/>
  <c r="AA11"/>
  <c r="BM11" s="1"/>
  <c r="AA14"/>
  <c r="BM14" s="1"/>
  <c r="AF14"/>
  <c r="BQ14" s="1"/>
  <c r="BE14"/>
  <c r="CZ14" s="1"/>
  <c r="AA17"/>
  <c r="BM17" s="1"/>
  <c r="BE17"/>
  <c r="CZ17" s="1"/>
  <c r="AF21"/>
  <c r="BQ21" s="1"/>
  <c r="AU21"/>
  <c r="CL21" s="1"/>
  <c r="AU23"/>
  <c r="CL23" s="1"/>
  <c r="AF23"/>
  <c r="BQ23" s="1"/>
  <c r="BE23"/>
  <c r="CZ23" s="1"/>
  <c r="AA25"/>
  <c r="BM25" s="1"/>
  <c r="AP25"/>
  <c r="CE25" s="1"/>
  <c r="AA27"/>
  <c r="BM27" s="1"/>
  <c r="AF27"/>
  <c r="BQ27" s="1"/>
  <c r="BE27"/>
  <c r="CZ27" s="1"/>
  <c r="AF29"/>
  <c r="BQ29" s="1"/>
  <c r="BE29"/>
  <c r="CZ29" s="1"/>
  <c r="AF31"/>
  <c r="BQ31" s="1"/>
  <c r="BE31"/>
  <c r="CZ31" s="1"/>
  <c r="AF33"/>
  <c r="BQ33" s="1"/>
  <c r="BE33"/>
  <c r="CZ33" s="1"/>
  <c r="AF18"/>
  <c r="BQ18" s="1"/>
  <c r="AF19"/>
  <c r="BQ19" s="1"/>
  <c r="AF7" i="2"/>
  <c r="BQ7" s="1"/>
  <c r="AU7"/>
  <c r="CL7" s="1"/>
  <c r="AF5"/>
  <c r="BQ5" s="1"/>
  <c r="AA5"/>
  <c r="BM5" s="1"/>
  <c r="BE5"/>
  <c r="CZ5" s="1"/>
  <c r="AF8"/>
  <c r="BQ8" s="1"/>
  <c r="AU8"/>
  <c r="CL8" s="1"/>
  <c r="AA10"/>
  <c r="BM10" s="1"/>
  <c r="AP10"/>
  <c r="CE10" s="1"/>
  <c r="BE10"/>
  <c r="CZ10" s="1"/>
  <c r="DR10" s="1"/>
  <c r="AF12"/>
  <c r="BQ12" s="1"/>
  <c r="AU12"/>
  <c r="CL12" s="1"/>
  <c r="AP15"/>
  <c r="CE15" s="1"/>
  <c r="AU15"/>
  <c r="CL15" s="1"/>
  <c r="AA20"/>
  <c r="BM20" s="1"/>
  <c r="AP20"/>
  <c r="CE20" s="1"/>
  <c r="BE20"/>
  <c r="CZ20" s="1"/>
  <c r="AF22"/>
  <c r="BQ22" s="1"/>
  <c r="BE22"/>
  <c r="CZ22" s="1"/>
  <c r="AF24"/>
  <c r="BQ24" s="1"/>
  <c r="AU24"/>
  <c r="CL24" s="1"/>
  <c r="AF26"/>
  <c r="BQ26" s="1"/>
  <c r="AU26"/>
  <c r="CL26" s="1"/>
  <c r="AF28"/>
  <c r="BQ28" s="1"/>
  <c r="AA28"/>
  <c r="BM28" s="1"/>
  <c r="BE28"/>
  <c r="CZ28" s="1"/>
  <c r="AP30"/>
  <c r="CE30" s="1"/>
  <c r="AA30"/>
  <c r="BM30" s="1"/>
  <c r="AF32"/>
  <c r="BQ32" s="1"/>
  <c r="AA32"/>
  <c r="BM32" s="1"/>
  <c r="BE32"/>
  <c r="CZ32" s="1"/>
  <c r="AP13"/>
  <c r="CE13" s="1"/>
  <c r="AU13"/>
  <c r="CL13" s="1"/>
  <c r="AF16"/>
  <c r="BQ16" s="1"/>
  <c r="AF10" i="3"/>
  <c r="BQ10" s="1"/>
  <c r="AU10"/>
  <c r="CL10" s="1"/>
  <c r="AP15"/>
  <c r="CE15" s="1"/>
  <c r="AU15"/>
  <c r="CL15" s="1"/>
  <c r="AA22"/>
  <c r="BM22" s="1"/>
  <c r="AP22"/>
  <c r="CE22" s="1"/>
  <c r="AF26"/>
  <c r="BQ26" s="1"/>
  <c r="AU26"/>
  <c r="CL26" s="1"/>
  <c r="AF30"/>
  <c r="BQ30" s="1"/>
  <c r="AU30"/>
  <c r="CL30" s="1"/>
  <c r="BE30"/>
  <c r="CZ30" s="1"/>
  <c r="AP32"/>
  <c r="CE32" s="1"/>
  <c r="AU32"/>
  <c r="CL32" s="1"/>
  <c r="AF13"/>
  <c r="BQ13" s="1"/>
  <c r="AA13"/>
  <c r="BM13" s="1"/>
  <c r="AA34" i="2"/>
  <c r="BM34" s="1"/>
  <c r="AP34"/>
  <c r="CE34" s="1"/>
  <c r="AF9"/>
  <c r="BQ9" s="1"/>
  <c r="AU9"/>
  <c r="CL9" s="1"/>
  <c r="BE9"/>
  <c r="CZ9" s="1"/>
  <c r="DR9" s="1"/>
  <c r="AU14"/>
  <c r="CL14" s="1"/>
  <c r="AP14"/>
  <c r="CE14" s="1"/>
  <c r="AA21"/>
  <c r="BM21" s="1"/>
  <c r="AP21"/>
  <c r="CE21" s="1"/>
  <c r="BE21"/>
  <c r="CZ21" s="1"/>
  <c r="AA25"/>
  <c r="BM25" s="1"/>
  <c r="AP25"/>
  <c r="CE25" s="1"/>
  <c r="AA27"/>
  <c r="BM27" s="1"/>
  <c r="AF27"/>
  <c r="BQ27" s="1"/>
  <c r="BE27"/>
  <c r="CZ27" s="1"/>
  <c r="AF31"/>
  <c r="BQ31" s="1"/>
  <c r="BE31"/>
  <c r="CZ31" s="1"/>
  <c r="AF19"/>
  <c r="BQ19" s="1"/>
  <c r="BP6" i="3" l="1"/>
  <c r="BP26"/>
  <c r="BP15"/>
  <c r="BP21"/>
  <c r="BP7"/>
  <c r="BP13"/>
  <c r="BP22"/>
  <c r="BP5"/>
  <c r="BP16"/>
  <c r="BP14"/>
  <c r="BP19"/>
  <c r="BP23"/>
  <c r="BP17"/>
  <c r="BP25"/>
  <c r="BP11"/>
  <c r="BP18"/>
  <c r="BP44"/>
  <c r="BP43"/>
  <c r="BP41"/>
  <c r="BP39"/>
  <c r="BP37"/>
  <c r="BP35"/>
  <c r="BP33"/>
  <c r="BP20"/>
  <c r="BN5" s="1"/>
  <c r="BP32"/>
  <c r="BP10"/>
  <c r="BP8"/>
  <c r="BP24"/>
  <c r="BP29"/>
  <c r="BP30"/>
  <c r="BP31"/>
  <c r="BP9"/>
  <c r="BP28"/>
  <c r="BP12"/>
  <c r="BP27"/>
  <c r="BP42"/>
  <c r="BP40"/>
  <c r="BP38"/>
  <c r="BP36"/>
  <c r="BP34"/>
  <c r="CD25" i="1"/>
  <c r="BY5" s="1"/>
  <c r="CD6"/>
  <c r="BY6" s="1"/>
  <c r="CD14"/>
  <c r="CD11"/>
  <c r="CD15"/>
  <c r="CD27"/>
  <c r="BY17" s="1"/>
  <c r="CD26"/>
  <c r="CD5"/>
  <c r="CD10"/>
  <c r="CD23"/>
  <c r="CD12"/>
  <c r="CD19"/>
  <c r="BY26" s="1"/>
  <c r="CD30"/>
  <c r="CD8"/>
  <c r="CD13"/>
  <c r="CD7"/>
  <c r="CD29"/>
  <c r="CD9"/>
  <c r="CD44"/>
  <c r="CD43"/>
  <c r="CD41"/>
  <c r="CD39"/>
  <c r="CD37"/>
  <c r="CD35"/>
  <c r="CD22"/>
  <c r="CD24"/>
  <c r="CD16"/>
  <c r="CD20"/>
  <c r="CD18"/>
  <c r="CD17"/>
  <c r="CD28"/>
  <c r="CD21"/>
  <c r="CD31"/>
  <c r="CD42"/>
  <c r="CD40"/>
  <c r="CD38"/>
  <c r="CD36"/>
  <c r="CD34"/>
  <c r="CD33"/>
  <c r="CD32"/>
  <c r="CR15" i="3"/>
  <c r="CM5" s="1"/>
  <c r="CR10"/>
  <c r="CR11"/>
  <c r="CR18"/>
  <c r="CR9"/>
  <c r="CR25"/>
  <c r="CR12"/>
  <c r="CR22"/>
  <c r="CR14"/>
  <c r="CR24"/>
  <c r="CR19"/>
  <c r="CR44"/>
  <c r="CR43"/>
  <c r="CR41"/>
  <c r="CR39"/>
  <c r="CR37"/>
  <c r="CR35"/>
  <c r="CR32"/>
  <c r="CR31"/>
  <c r="CR29"/>
  <c r="CR27"/>
  <c r="CR8"/>
  <c r="CR5"/>
  <c r="CR17"/>
  <c r="CR6"/>
  <c r="CR7"/>
  <c r="CR13"/>
  <c r="CR20"/>
  <c r="CR21"/>
  <c r="CR26"/>
  <c r="CR23"/>
  <c r="CR16"/>
  <c r="CR42"/>
  <c r="CR40"/>
  <c r="CR38"/>
  <c r="CR36"/>
  <c r="CR34"/>
  <c r="CR33"/>
  <c r="CR30"/>
  <c r="CR28"/>
  <c r="DR34"/>
  <c r="CZ45" i="2"/>
  <c r="BQ45"/>
  <c r="DR13"/>
  <c r="BM45" i="1"/>
  <c r="DR33" s="1"/>
  <c r="CL45" i="2"/>
  <c r="CE45" i="1"/>
  <c r="BX45" i="2"/>
  <c r="BN13" i="3"/>
  <c r="CM32"/>
  <c r="BN22"/>
  <c r="CM23"/>
  <c r="BN17"/>
  <c r="BN11"/>
  <c r="BY30" i="1"/>
  <c r="BY24"/>
  <c r="BY20"/>
  <c r="BY9"/>
  <c r="BY34"/>
  <c r="BY25"/>
  <c r="BN16" i="3"/>
  <c r="CM20"/>
  <c r="BN12"/>
  <c r="BY31" i="1"/>
  <c r="BY27"/>
  <c r="BY21"/>
  <c r="DR30" i="2"/>
  <c r="CZ45" i="3"/>
  <c r="CS45" i="1"/>
  <c r="DR21" i="2"/>
  <c r="BN32" i="3"/>
  <c r="BN30"/>
  <c r="BN10"/>
  <c r="BN18"/>
  <c r="CM33"/>
  <c r="BN31"/>
  <c r="BN29"/>
  <c r="CM27"/>
  <c r="BN21"/>
  <c r="CM14"/>
  <c r="CM11"/>
  <c r="CM9"/>
  <c r="BN6"/>
  <c r="BN34"/>
  <c r="BY12" i="1"/>
  <c r="BN28" i="3"/>
  <c r="CM24"/>
  <c r="BN20"/>
  <c r="BY13" i="1"/>
  <c r="BY8"/>
  <c r="DR32" i="2"/>
  <c r="DR20"/>
  <c r="DR14"/>
  <c r="DR5"/>
  <c r="BM45"/>
  <c r="DR33" s="1"/>
  <c r="DR33" i="3"/>
  <c r="DR31"/>
  <c r="CS45" i="2"/>
  <c r="DR44" s="1"/>
  <c r="CZ45" i="1"/>
  <c r="DR16" s="1"/>
  <c r="BQ45"/>
  <c r="BY18"/>
  <c r="CE45" i="2"/>
  <c r="CL45" i="1"/>
  <c r="DR34" s="1"/>
  <c r="CS45" i="3"/>
  <c r="BX45"/>
  <c r="DR41" i="1"/>
  <c r="DR37"/>
  <c r="DR43"/>
  <c r="DR40"/>
  <c r="DR36"/>
  <c r="CM30" i="3"/>
  <c r="CM26"/>
  <c r="CM15"/>
  <c r="CM10"/>
  <c r="BN27"/>
  <c r="BN25"/>
  <c r="CM21"/>
  <c r="BN14"/>
  <c r="BN9"/>
  <c r="CM6"/>
  <c r="BY32" i="1"/>
  <c r="BY28"/>
  <c r="BY22"/>
  <c r="BY11"/>
  <c r="BY7"/>
  <c r="CM7" i="3"/>
  <c r="CM28"/>
  <c r="BN24"/>
  <c r="CM8"/>
  <c r="BY33" i="1"/>
  <c r="BY29"/>
  <c r="BY23"/>
  <c r="BY15"/>
  <c r="DR30" i="3"/>
  <c r="DR22"/>
  <c r="DR17"/>
  <c r="DR11"/>
  <c r="DR30" i="1"/>
  <c r="DR17"/>
  <c r="DR11"/>
  <c r="DR22" i="2"/>
  <c r="DR11"/>
  <c r="BQ45" i="3"/>
  <c r="DR15" s="1"/>
  <c r="DR27"/>
  <c r="DR21"/>
  <c r="DR10"/>
  <c r="DR6"/>
  <c r="DR31" i="1"/>
  <c r="DR27"/>
  <c r="DR23"/>
  <c r="DR12"/>
  <c r="DR8"/>
  <c r="DR29" i="2"/>
  <c r="DR15"/>
  <c r="DR6"/>
  <c r="CM13" i="3"/>
  <c r="BN15"/>
  <c r="BN19"/>
  <c r="CM25"/>
  <c r="BN23"/>
  <c r="BN7"/>
  <c r="CM12"/>
  <c r="BN8"/>
  <c r="BY10" i="1"/>
  <c r="DR29" i="3"/>
  <c r="DR20"/>
  <c r="DR14"/>
  <c r="DR9"/>
  <c r="DR32" i="1"/>
  <c r="DR28"/>
  <c r="DR20"/>
  <c r="DR14"/>
  <c r="DR9"/>
  <c r="DR28" i="2"/>
  <c r="CE45" i="3"/>
  <c r="DR23"/>
  <c r="DR12"/>
  <c r="DR8"/>
  <c r="DR25" i="1"/>
  <c r="DR21"/>
  <c r="DR15"/>
  <c r="DR10"/>
  <c r="DR6"/>
  <c r="DR18" i="3"/>
  <c r="DR31" i="2"/>
  <c r="DR27"/>
  <c r="DR12"/>
  <c r="DR34"/>
  <c r="CK5" i="3" l="1"/>
  <c r="CF6" s="1"/>
  <c r="CK8"/>
  <c r="CF9" s="1"/>
  <c r="CK12"/>
  <c r="CF11" s="1"/>
  <c r="CK28"/>
  <c r="CF12" s="1"/>
  <c r="CK15"/>
  <c r="CF14" s="1"/>
  <c r="CK19"/>
  <c r="CF17" s="1"/>
  <c r="CK6"/>
  <c r="CF22" s="1"/>
  <c r="CK16"/>
  <c r="CF23" s="1"/>
  <c r="CK25"/>
  <c r="CF24" s="1"/>
  <c r="CK20"/>
  <c r="CF25" s="1"/>
  <c r="CK26"/>
  <c r="CF26" s="1"/>
  <c r="CK32"/>
  <c r="CF28" s="1"/>
  <c r="CK31"/>
  <c r="CF29" s="1"/>
  <c r="CK29"/>
  <c r="CF31" s="1"/>
  <c r="CK13"/>
  <c r="CF32" s="1"/>
  <c r="CK27"/>
  <c r="CF34" s="1"/>
  <c r="CK44"/>
  <c r="CK42"/>
  <c r="CK40"/>
  <c r="CK38"/>
  <c r="CK36"/>
  <c r="CK35"/>
  <c r="CK11"/>
  <c r="CF5" s="1"/>
  <c r="CK9"/>
  <c r="CF7" s="1"/>
  <c r="CK7"/>
  <c r="CF8" s="1"/>
  <c r="CK10"/>
  <c r="CF10" s="1"/>
  <c r="CK17"/>
  <c r="CF13" s="1"/>
  <c r="CK14"/>
  <c r="CF15" s="1"/>
  <c r="CK21"/>
  <c r="CF19" s="1"/>
  <c r="CK18"/>
  <c r="CF20" s="1"/>
  <c r="CK22"/>
  <c r="CF21" s="1"/>
  <c r="CK23"/>
  <c r="CF27" s="1"/>
  <c r="CK30"/>
  <c r="CF30" s="1"/>
  <c r="CK24"/>
  <c r="CF33" s="1"/>
  <c r="CK43"/>
  <c r="CK41"/>
  <c r="CK39"/>
  <c r="CK37"/>
  <c r="CK34"/>
  <c r="CK33"/>
  <c r="BS44" i="1"/>
  <c r="BW15"/>
  <c r="BR5" s="1"/>
  <c r="BW25"/>
  <c r="BR7" s="1"/>
  <c r="BW12"/>
  <c r="BR8" s="1"/>
  <c r="BW6"/>
  <c r="BR10" s="1"/>
  <c r="BW14"/>
  <c r="BR13" s="1"/>
  <c r="BW33"/>
  <c r="BR16" s="1"/>
  <c r="BW28"/>
  <c r="BR19" s="1"/>
  <c r="BW8"/>
  <c r="BR20" s="1"/>
  <c r="BW27"/>
  <c r="BR21" s="1"/>
  <c r="BW13"/>
  <c r="BR27" s="1"/>
  <c r="BW9"/>
  <c r="BR6" s="1"/>
  <c r="BW5"/>
  <c r="BR9" s="1"/>
  <c r="BW24"/>
  <c r="BR17" s="1"/>
  <c r="BW10"/>
  <c r="BR18" s="1"/>
  <c r="BW16"/>
  <c r="BR23" s="1"/>
  <c r="BW26"/>
  <c r="BR24" s="1"/>
  <c r="BW20"/>
  <c r="BR25" s="1"/>
  <c r="BW32"/>
  <c r="BR26" s="1"/>
  <c r="BW23"/>
  <c r="BR28" s="1"/>
  <c r="BW30"/>
  <c r="BR29" s="1"/>
  <c r="BW29"/>
  <c r="BR31" s="1"/>
  <c r="BW21"/>
  <c r="BR32" s="1"/>
  <c r="BW19"/>
  <c r="BR34" s="1"/>
  <c r="BW44"/>
  <c r="BW42"/>
  <c r="BW40"/>
  <c r="BW38"/>
  <c r="BW36"/>
  <c r="BW35"/>
  <c r="BW11"/>
  <c r="BR11" s="1"/>
  <c r="BW18"/>
  <c r="BR12" s="1"/>
  <c r="BW22"/>
  <c r="BR14" s="1"/>
  <c r="BW7"/>
  <c r="BR22" s="1"/>
  <c r="BS26"/>
  <c r="BW31"/>
  <c r="BR30" s="1"/>
  <c r="BW17"/>
  <c r="BR33" s="1"/>
  <c r="BS35"/>
  <c r="BS36"/>
  <c r="BS37"/>
  <c r="BS38"/>
  <c r="BS39"/>
  <c r="BS40"/>
  <c r="BS41"/>
  <c r="BS42"/>
  <c r="BS43"/>
  <c r="BW43"/>
  <c r="BW41"/>
  <c r="BW39"/>
  <c r="BW37"/>
  <c r="BW34"/>
  <c r="DF19" i="3"/>
  <c r="DF10"/>
  <c r="DF17"/>
  <c r="DF11"/>
  <c r="DF9"/>
  <c r="DF24"/>
  <c r="DF8"/>
  <c r="DF31"/>
  <c r="DH15" s="1"/>
  <c r="DF23"/>
  <c r="DF15"/>
  <c r="DM44"/>
  <c r="DF44"/>
  <c r="DM43"/>
  <c r="DM42"/>
  <c r="DF41"/>
  <c r="DM40"/>
  <c r="DF39"/>
  <c r="DM38"/>
  <c r="DF37"/>
  <c r="DM36"/>
  <c r="DM35"/>
  <c r="DF35"/>
  <c r="DM32"/>
  <c r="DF32"/>
  <c r="DM30"/>
  <c r="DM28"/>
  <c r="DM26"/>
  <c r="DM25"/>
  <c r="DM23"/>
  <c r="DM21"/>
  <c r="DM19"/>
  <c r="DM18"/>
  <c r="DM17"/>
  <c r="DM15"/>
  <c r="DM13"/>
  <c r="DM12"/>
  <c r="DM10"/>
  <c r="DM8"/>
  <c r="DM6"/>
  <c r="DF26"/>
  <c r="DH5" s="1"/>
  <c r="DF21"/>
  <c r="DF22"/>
  <c r="DF5"/>
  <c r="DF20"/>
  <c r="DF7"/>
  <c r="DF29"/>
  <c r="DF6"/>
  <c r="DF18"/>
  <c r="DF16"/>
  <c r="DF14"/>
  <c r="DF25"/>
  <c r="DF13"/>
  <c r="DF27"/>
  <c r="DF28"/>
  <c r="DF12"/>
  <c r="DF30"/>
  <c r="DH31" s="1"/>
  <c r="DF43"/>
  <c r="DF42"/>
  <c r="DM41"/>
  <c r="DF40"/>
  <c r="DM39"/>
  <c r="DF38"/>
  <c r="DM37"/>
  <c r="DF36"/>
  <c r="DM34"/>
  <c r="DF34"/>
  <c r="DM33"/>
  <c r="DF33"/>
  <c r="DM31"/>
  <c r="DM29"/>
  <c r="DM27"/>
  <c r="DM24"/>
  <c r="DM22"/>
  <c r="DM20"/>
  <c r="DM16"/>
  <c r="DM14"/>
  <c r="DM11"/>
  <c r="DM9"/>
  <c r="DM7"/>
  <c r="DM5"/>
  <c r="DR19"/>
  <c r="DR7"/>
  <c r="CK11" i="1"/>
  <c r="CF5" s="1"/>
  <c r="CK9"/>
  <c r="CF7" s="1"/>
  <c r="CK7"/>
  <c r="CF8" s="1"/>
  <c r="CK10"/>
  <c r="CF10" s="1"/>
  <c r="CK17"/>
  <c r="CF13" s="1"/>
  <c r="CK14"/>
  <c r="CF15" s="1"/>
  <c r="CK21"/>
  <c r="CF19" s="1"/>
  <c r="CK18"/>
  <c r="CF20" s="1"/>
  <c r="CK22"/>
  <c r="CF21" s="1"/>
  <c r="CK12"/>
  <c r="CF11" s="1"/>
  <c r="CK28"/>
  <c r="CF12" s="1"/>
  <c r="CK6"/>
  <c r="CF22" s="1"/>
  <c r="CK32"/>
  <c r="CF28" s="1"/>
  <c r="CK31"/>
  <c r="CF29" s="1"/>
  <c r="CK29"/>
  <c r="CF31" s="1"/>
  <c r="CK13"/>
  <c r="CF32" s="1"/>
  <c r="CK27"/>
  <c r="CF34" s="1"/>
  <c r="CK44"/>
  <c r="CK42"/>
  <c r="CK40"/>
  <c r="CK38"/>
  <c r="CK36"/>
  <c r="CK35"/>
  <c r="CK5"/>
  <c r="CF6" s="1"/>
  <c r="CK8"/>
  <c r="CF9" s="1"/>
  <c r="CK15"/>
  <c r="CF14" s="1"/>
  <c r="CK19"/>
  <c r="CF17" s="1"/>
  <c r="CK16"/>
  <c r="CF23" s="1"/>
  <c r="CK25"/>
  <c r="CF24" s="1"/>
  <c r="CK20"/>
  <c r="CF25" s="1"/>
  <c r="CK26"/>
  <c r="CF26" s="1"/>
  <c r="CK23"/>
  <c r="CF27" s="1"/>
  <c r="CK30"/>
  <c r="CF30" s="1"/>
  <c r="CK24"/>
  <c r="CF33" s="1"/>
  <c r="CK43"/>
  <c r="CK41"/>
  <c r="CK39"/>
  <c r="CK37"/>
  <c r="CK34"/>
  <c r="CK33"/>
  <c r="DR35"/>
  <c r="DR38"/>
  <c r="DR42"/>
  <c r="DR44"/>
  <c r="DR39"/>
  <c r="DR18"/>
  <c r="DR16" i="2"/>
  <c r="DR29" i="1"/>
  <c r="DN16" i="3"/>
  <c r="DR37" i="2"/>
  <c r="DR41"/>
  <c r="DR35"/>
  <c r="DR38"/>
  <c r="DR42"/>
  <c r="DR35" i="3"/>
  <c r="DR38"/>
  <c r="DR42"/>
  <c r="DR44"/>
  <c r="DR39"/>
  <c r="DR16"/>
  <c r="DR13"/>
  <c r="DR13" i="1"/>
  <c r="BS44" i="3"/>
  <c r="BW9"/>
  <c r="BR6" s="1"/>
  <c r="BS6" s="1"/>
  <c r="BW5"/>
  <c r="BR9" s="1"/>
  <c r="BW11"/>
  <c r="BR11" s="1"/>
  <c r="BS11" s="1"/>
  <c r="BW18"/>
  <c r="BR12" s="1"/>
  <c r="BW22"/>
  <c r="BR14" s="1"/>
  <c r="BS14" s="1"/>
  <c r="BW24"/>
  <c r="BR17" s="1"/>
  <c r="BS17" s="1"/>
  <c r="BW10"/>
  <c r="BR18" s="1"/>
  <c r="BS18" s="1"/>
  <c r="BW7"/>
  <c r="BR22" s="1"/>
  <c r="BW16"/>
  <c r="BR23" s="1"/>
  <c r="BS23" s="1"/>
  <c r="BW26"/>
  <c r="BR24" s="1"/>
  <c r="BS24" s="1"/>
  <c r="BW20"/>
  <c r="BR25" s="1"/>
  <c r="BS25" s="1"/>
  <c r="BW32"/>
  <c r="BR26" s="1"/>
  <c r="BW23"/>
  <c r="BR28" s="1"/>
  <c r="BS28" s="1"/>
  <c r="BW30"/>
  <c r="BR29" s="1"/>
  <c r="BS29" s="1"/>
  <c r="BW29"/>
  <c r="BR31" s="1"/>
  <c r="BS31" s="1"/>
  <c r="BW21"/>
  <c r="BR32" s="1"/>
  <c r="BS32" s="1"/>
  <c r="BW19"/>
  <c r="BR34" s="1"/>
  <c r="BW44"/>
  <c r="BW42"/>
  <c r="BW40"/>
  <c r="BW38"/>
  <c r="BW36"/>
  <c r="BW35"/>
  <c r="BW15"/>
  <c r="BR5" s="1"/>
  <c r="BS5" s="1"/>
  <c r="BW25"/>
  <c r="BR7" s="1"/>
  <c r="BS7" s="1"/>
  <c r="BW12"/>
  <c r="BR8" s="1"/>
  <c r="BS8" s="1"/>
  <c r="BW6"/>
  <c r="BR10" s="1"/>
  <c r="BW14"/>
  <c r="BR13" s="1"/>
  <c r="BS13" s="1"/>
  <c r="BS15"/>
  <c r="BW33"/>
  <c r="BR16" s="1"/>
  <c r="BS16"/>
  <c r="BW28"/>
  <c r="BR19" s="1"/>
  <c r="BS19"/>
  <c r="BW8"/>
  <c r="BR20" s="1"/>
  <c r="BS20"/>
  <c r="BW27"/>
  <c r="BR21" s="1"/>
  <c r="BS21"/>
  <c r="BW13"/>
  <c r="BR27" s="1"/>
  <c r="BS27"/>
  <c r="BW31"/>
  <c r="BR30" s="1"/>
  <c r="BS30"/>
  <c r="BW17"/>
  <c r="BR33" s="1"/>
  <c r="BS33"/>
  <c r="BS35"/>
  <c r="BS36"/>
  <c r="BS37"/>
  <c r="BS38"/>
  <c r="BS39"/>
  <c r="BS40"/>
  <c r="BS41"/>
  <c r="BS42"/>
  <c r="BS43"/>
  <c r="BW43"/>
  <c r="BW41"/>
  <c r="BW39"/>
  <c r="BW37"/>
  <c r="BW34"/>
  <c r="CD25"/>
  <c r="BY5" s="1"/>
  <c r="CD30"/>
  <c r="BY7" s="1"/>
  <c r="CD22"/>
  <c r="BY8" s="1"/>
  <c r="CD8"/>
  <c r="BY10" s="1"/>
  <c r="CD13"/>
  <c r="BY13" s="1"/>
  <c r="CD24"/>
  <c r="BY15" s="1"/>
  <c r="BZ15"/>
  <c r="BZ19"/>
  <c r="CD16"/>
  <c r="BY20" s="1"/>
  <c r="BZ20"/>
  <c r="CD20"/>
  <c r="BY21" s="1"/>
  <c r="BZ21"/>
  <c r="CD7"/>
  <c r="BY27" s="1"/>
  <c r="BZ27"/>
  <c r="CD29"/>
  <c r="BY30" s="1"/>
  <c r="BZ30"/>
  <c r="CD9"/>
  <c r="BY33" s="1"/>
  <c r="BZ33"/>
  <c r="BZ35"/>
  <c r="BZ36"/>
  <c r="BZ37"/>
  <c r="BZ38"/>
  <c r="BZ39"/>
  <c r="BZ40"/>
  <c r="BZ41"/>
  <c r="BZ42"/>
  <c r="BZ43"/>
  <c r="CD44"/>
  <c r="CD43"/>
  <c r="CD41"/>
  <c r="CD39"/>
  <c r="CD37"/>
  <c r="CD35"/>
  <c r="BZ44"/>
  <c r="CD6"/>
  <c r="BY6" s="1"/>
  <c r="CD14"/>
  <c r="BY9" s="1"/>
  <c r="CD11"/>
  <c r="BY11" s="1"/>
  <c r="CD15"/>
  <c r="BY12" s="1"/>
  <c r="CD27"/>
  <c r="BY17" s="1"/>
  <c r="CD26"/>
  <c r="BY18" s="1"/>
  <c r="CD5"/>
  <c r="BY22" s="1"/>
  <c r="CD10"/>
  <c r="BY23" s="1"/>
  <c r="CD23"/>
  <c r="BY24" s="1"/>
  <c r="CD12"/>
  <c r="BY25" s="1"/>
  <c r="CD19"/>
  <c r="BY26" s="1"/>
  <c r="CD18"/>
  <c r="BY28" s="1"/>
  <c r="CD17"/>
  <c r="BY29" s="1"/>
  <c r="CD28"/>
  <c r="BY31" s="1"/>
  <c r="CD21"/>
  <c r="BY32" s="1"/>
  <c r="CD31"/>
  <c r="BY34" s="1"/>
  <c r="CD42"/>
  <c r="CD40"/>
  <c r="CD38"/>
  <c r="CD36"/>
  <c r="CD34"/>
  <c r="CD33"/>
  <c r="CD32"/>
  <c r="CY9"/>
  <c r="CT6" s="1"/>
  <c r="CY7"/>
  <c r="CT9" s="1"/>
  <c r="CY8"/>
  <c r="CT11" s="1"/>
  <c r="CY11"/>
  <c r="CT14" s="1"/>
  <c r="CY5"/>
  <c r="CT22" s="1"/>
  <c r="CY6"/>
  <c r="CT23" s="1"/>
  <c r="CY20"/>
  <c r="CT24" s="1"/>
  <c r="CY25"/>
  <c r="CT28" s="1"/>
  <c r="CY18"/>
  <c r="CT29" s="1"/>
  <c r="CY24"/>
  <c r="CT31" s="1"/>
  <c r="CY13"/>
  <c r="CT32" s="1"/>
  <c r="CY26"/>
  <c r="CT34" s="1"/>
  <c r="CY44"/>
  <c r="CY43"/>
  <c r="CY42"/>
  <c r="CY40"/>
  <c r="CY38"/>
  <c r="CY36"/>
  <c r="CY35"/>
  <c r="CY32"/>
  <c r="CY31"/>
  <c r="CY29"/>
  <c r="CY27"/>
  <c r="CY17"/>
  <c r="CY19"/>
  <c r="CT7" s="1"/>
  <c r="CY14"/>
  <c r="CT8" s="1"/>
  <c r="CY12"/>
  <c r="CT10" s="1"/>
  <c r="CY16"/>
  <c r="CT13" s="1"/>
  <c r="CY21"/>
  <c r="CT15" s="1"/>
  <c r="CY10"/>
  <c r="CT20" s="1"/>
  <c r="CY22"/>
  <c r="CT21" s="1"/>
  <c r="CY15"/>
  <c r="CT27" s="1"/>
  <c r="CY23"/>
  <c r="CT33" s="1"/>
  <c r="CY41"/>
  <c r="CY39"/>
  <c r="CY37"/>
  <c r="CY34"/>
  <c r="CY33"/>
  <c r="CY30"/>
  <c r="CY28"/>
  <c r="DR26"/>
  <c r="DR25"/>
  <c r="CR15" i="1"/>
  <c r="CM5" s="1"/>
  <c r="CR8"/>
  <c r="CM6" s="1"/>
  <c r="CR5"/>
  <c r="CM9" s="1"/>
  <c r="CR17"/>
  <c r="CM11" s="1"/>
  <c r="CR6"/>
  <c r="CM12" s="1"/>
  <c r="CR7"/>
  <c r="CM14" s="1"/>
  <c r="CR13"/>
  <c r="CM23" s="1"/>
  <c r="CR20"/>
  <c r="CM24" s="1"/>
  <c r="CR21"/>
  <c r="CM25" s="1"/>
  <c r="CR26"/>
  <c r="CM26" s="1"/>
  <c r="CR11"/>
  <c r="CM8" s="1"/>
  <c r="CR25"/>
  <c r="CM15" s="1"/>
  <c r="CR12"/>
  <c r="CM20" s="1"/>
  <c r="CR22"/>
  <c r="CM21" s="1"/>
  <c r="CR14"/>
  <c r="CM27" s="1"/>
  <c r="CR24"/>
  <c r="CM30" s="1"/>
  <c r="CR19"/>
  <c r="CM33" s="1"/>
  <c r="CR44"/>
  <c r="CR43"/>
  <c r="CR41"/>
  <c r="CR39"/>
  <c r="CR37"/>
  <c r="CR35"/>
  <c r="CR32"/>
  <c r="CR31"/>
  <c r="CR29"/>
  <c r="CR27"/>
  <c r="CR10"/>
  <c r="CM7" s="1"/>
  <c r="CR18"/>
  <c r="CM10" s="1"/>
  <c r="CR9"/>
  <c r="CM13" s="1"/>
  <c r="CR23"/>
  <c r="CM28" s="1"/>
  <c r="CR16"/>
  <c r="CM32" s="1"/>
  <c r="CR42"/>
  <c r="CR40"/>
  <c r="CR38"/>
  <c r="CR36"/>
  <c r="CR34"/>
  <c r="CR33"/>
  <c r="CR30"/>
  <c r="CR28"/>
  <c r="DR22"/>
  <c r="CK11" i="2"/>
  <c r="CF5" s="1"/>
  <c r="CK9"/>
  <c r="CF7" s="1"/>
  <c r="CK7"/>
  <c r="CF8" s="1"/>
  <c r="CK10"/>
  <c r="CF10" s="1"/>
  <c r="CK17"/>
  <c r="CF13" s="1"/>
  <c r="CK14"/>
  <c r="CF15" s="1"/>
  <c r="CK21"/>
  <c r="CF19" s="1"/>
  <c r="CK18"/>
  <c r="CF20" s="1"/>
  <c r="CK22"/>
  <c r="CF21" s="1"/>
  <c r="CK23"/>
  <c r="CF27" s="1"/>
  <c r="CK30"/>
  <c r="CF30" s="1"/>
  <c r="CK24"/>
  <c r="CF33" s="1"/>
  <c r="CK43"/>
  <c r="CK41"/>
  <c r="CK39"/>
  <c r="CK37"/>
  <c r="CK34"/>
  <c r="CK33"/>
  <c r="CK5"/>
  <c r="CF6" s="1"/>
  <c r="CK8"/>
  <c r="CF9" s="1"/>
  <c r="CK12"/>
  <c r="CF11" s="1"/>
  <c r="CK28"/>
  <c r="CF12" s="1"/>
  <c r="CK15"/>
  <c r="CF14" s="1"/>
  <c r="CK19"/>
  <c r="CF17" s="1"/>
  <c r="CK6"/>
  <c r="CF22" s="1"/>
  <c r="CK16"/>
  <c r="CF23" s="1"/>
  <c r="CK25"/>
  <c r="CF24" s="1"/>
  <c r="CK20"/>
  <c r="CF25" s="1"/>
  <c r="CK26"/>
  <c r="CF26" s="1"/>
  <c r="CK32"/>
  <c r="CF28" s="1"/>
  <c r="CK31"/>
  <c r="CF29" s="1"/>
  <c r="CK29"/>
  <c r="CF31" s="1"/>
  <c r="CK13"/>
  <c r="CF32" s="1"/>
  <c r="CK27"/>
  <c r="CF34" s="1"/>
  <c r="CK44"/>
  <c r="CK42"/>
  <c r="CK40"/>
  <c r="CK38"/>
  <c r="CK36"/>
  <c r="CK35"/>
  <c r="DF26" i="1"/>
  <c r="DH5" s="1"/>
  <c r="DF21"/>
  <c r="DF22"/>
  <c r="DF5"/>
  <c r="DF20"/>
  <c r="DF7"/>
  <c r="DF29"/>
  <c r="DF6"/>
  <c r="DF18"/>
  <c r="DF16"/>
  <c r="DF14"/>
  <c r="DF25"/>
  <c r="DF13"/>
  <c r="DF27"/>
  <c r="DF9"/>
  <c r="DF31"/>
  <c r="DH15" s="1"/>
  <c r="DF15"/>
  <c r="DM44"/>
  <c r="DF44"/>
  <c r="DM43"/>
  <c r="DM42"/>
  <c r="DF41"/>
  <c r="DM40"/>
  <c r="DF39"/>
  <c r="DM38"/>
  <c r="DF37"/>
  <c r="DM36"/>
  <c r="DM35"/>
  <c r="DF35"/>
  <c r="DM32"/>
  <c r="DF32"/>
  <c r="DM30"/>
  <c r="DM28"/>
  <c r="DM26"/>
  <c r="DM25"/>
  <c r="DM23"/>
  <c r="DM21"/>
  <c r="DM19"/>
  <c r="DM18"/>
  <c r="DM17"/>
  <c r="DM15"/>
  <c r="DM13"/>
  <c r="DM12"/>
  <c r="DM10"/>
  <c r="DM8"/>
  <c r="DM6"/>
  <c r="DF19"/>
  <c r="DF10"/>
  <c r="DF17"/>
  <c r="DF11"/>
  <c r="DF24"/>
  <c r="DF8"/>
  <c r="DF23"/>
  <c r="DF28"/>
  <c r="DF12"/>
  <c r="DF30"/>
  <c r="DH31" s="1"/>
  <c r="DF43"/>
  <c r="DF42"/>
  <c r="DM41"/>
  <c r="DF40"/>
  <c r="DM39"/>
  <c r="DF38"/>
  <c r="DM37"/>
  <c r="DF36"/>
  <c r="DM34"/>
  <c r="DF34"/>
  <c r="DM33"/>
  <c r="DF33"/>
  <c r="DM31"/>
  <c r="DM29"/>
  <c r="DM27"/>
  <c r="DM24"/>
  <c r="DM22"/>
  <c r="DM20"/>
  <c r="DM16"/>
  <c r="DM14"/>
  <c r="DM11"/>
  <c r="DM9"/>
  <c r="DM7"/>
  <c r="DM5"/>
  <c r="DR19"/>
  <c r="DR7"/>
  <c r="CY17" i="2"/>
  <c r="CY19"/>
  <c r="CT7" s="1"/>
  <c r="CY14"/>
  <c r="CT8" s="1"/>
  <c r="CY12"/>
  <c r="CT10" s="1"/>
  <c r="CY16"/>
  <c r="CT13" s="1"/>
  <c r="CY21"/>
  <c r="CT15" s="1"/>
  <c r="CY10"/>
  <c r="CT20" s="1"/>
  <c r="CY22"/>
  <c r="CT21" s="1"/>
  <c r="CY15"/>
  <c r="CT27" s="1"/>
  <c r="CY23"/>
  <c r="CT33" s="1"/>
  <c r="CY41"/>
  <c r="CY39"/>
  <c r="CY37"/>
  <c r="CY34"/>
  <c r="CY33"/>
  <c r="CY30"/>
  <c r="CY28"/>
  <c r="CY9"/>
  <c r="CT6" s="1"/>
  <c r="CY7"/>
  <c r="CT9" s="1"/>
  <c r="CY8"/>
  <c r="CT11" s="1"/>
  <c r="CY11"/>
  <c r="CT14" s="1"/>
  <c r="CY5"/>
  <c r="CT22" s="1"/>
  <c r="CY6"/>
  <c r="CT23" s="1"/>
  <c r="CY20"/>
  <c r="CT24" s="1"/>
  <c r="CY25"/>
  <c r="CT28" s="1"/>
  <c r="CY18"/>
  <c r="CT29" s="1"/>
  <c r="CY24"/>
  <c r="CT31" s="1"/>
  <c r="CY13"/>
  <c r="CT32" s="1"/>
  <c r="CY26"/>
  <c r="CT34" s="1"/>
  <c r="CY44"/>
  <c r="CY43"/>
  <c r="CY42"/>
  <c r="CY40"/>
  <c r="CY38"/>
  <c r="CY36"/>
  <c r="CY35"/>
  <c r="CY32"/>
  <c r="CY31"/>
  <c r="CY29"/>
  <c r="CY27"/>
  <c r="DR25"/>
  <c r="DR26"/>
  <c r="DR17"/>
  <c r="BP20"/>
  <c r="BN5" s="1"/>
  <c r="BP32"/>
  <c r="BN7" s="1"/>
  <c r="BP10"/>
  <c r="BN8" s="1"/>
  <c r="BP8"/>
  <c r="BN10" s="1"/>
  <c r="BP24"/>
  <c r="BN13" s="1"/>
  <c r="BP29"/>
  <c r="BN15" s="1"/>
  <c r="BP30"/>
  <c r="BN16" s="1"/>
  <c r="BP31"/>
  <c r="BN19" s="1"/>
  <c r="BP9"/>
  <c r="BN20" s="1"/>
  <c r="BP28"/>
  <c r="BN21" s="1"/>
  <c r="BP12"/>
  <c r="BN27" s="1"/>
  <c r="BP27"/>
  <c r="BN30" s="1"/>
  <c r="BP42"/>
  <c r="BP40"/>
  <c r="BP38"/>
  <c r="BP36"/>
  <c r="BP34"/>
  <c r="BP6"/>
  <c r="BN6" s="1"/>
  <c r="BP26"/>
  <c r="BN9" s="1"/>
  <c r="BP15"/>
  <c r="BN11" s="1"/>
  <c r="BP21"/>
  <c r="BN12" s="1"/>
  <c r="BP7"/>
  <c r="BN14" s="1"/>
  <c r="BP13"/>
  <c r="BN17" s="1"/>
  <c r="BP22"/>
  <c r="BN18" s="1"/>
  <c r="BP5"/>
  <c r="BN22" s="1"/>
  <c r="BP16"/>
  <c r="BN23" s="1"/>
  <c r="BP14"/>
  <c r="BN24" s="1"/>
  <c r="BP19"/>
  <c r="BN25" s="1"/>
  <c r="BP23"/>
  <c r="BN28" s="1"/>
  <c r="BP17"/>
  <c r="BN29" s="1"/>
  <c r="BP25"/>
  <c r="BN31" s="1"/>
  <c r="BP11"/>
  <c r="BN32" s="1"/>
  <c r="BP18"/>
  <c r="BN34" s="1"/>
  <c r="BP44"/>
  <c r="BP43"/>
  <c r="BP41"/>
  <c r="BP39"/>
  <c r="BP37"/>
  <c r="BP35"/>
  <c r="BP33"/>
  <c r="CY17" i="1"/>
  <c r="CY19"/>
  <c r="CT7" s="1"/>
  <c r="CY14"/>
  <c r="CT8" s="1"/>
  <c r="CY12"/>
  <c r="CT10" s="1"/>
  <c r="CY16"/>
  <c r="CT13" s="1"/>
  <c r="CY21"/>
  <c r="CT15" s="1"/>
  <c r="CY10"/>
  <c r="CT20" s="1"/>
  <c r="CY22"/>
  <c r="CT21" s="1"/>
  <c r="CY9"/>
  <c r="CT6" s="1"/>
  <c r="CY7"/>
  <c r="CT9" s="1"/>
  <c r="CY11"/>
  <c r="CT14" s="1"/>
  <c r="CY5"/>
  <c r="CT22" s="1"/>
  <c r="CY6"/>
  <c r="CT23" s="1"/>
  <c r="CY20"/>
  <c r="CT24" s="1"/>
  <c r="CY25"/>
  <c r="CT28" s="1"/>
  <c r="CY18"/>
  <c r="CT29" s="1"/>
  <c r="CY24"/>
  <c r="CT31" s="1"/>
  <c r="CY13"/>
  <c r="CT32" s="1"/>
  <c r="CY26"/>
  <c r="CT34" s="1"/>
  <c r="CY44"/>
  <c r="CY43"/>
  <c r="CY42"/>
  <c r="CY40"/>
  <c r="CY38"/>
  <c r="CY36"/>
  <c r="CY35"/>
  <c r="CY32"/>
  <c r="CY31"/>
  <c r="CY29"/>
  <c r="CY27"/>
  <c r="CY8"/>
  <c r="CT11" s="1"/>
  <c r="CY15"/>
  <c r="CT27" s="1"/>
  <c r="CY23"/>
  <c r="CT33" s="1"/>
  <c r="CY41"/>
  <c r="CY39"/>
  <c r="CY37"/>
  <c r="CY34"/>
  <c r="CY33"/>
  <c r="CY30"/>
  <c r="CY28"/>
  <c r="DR26"/>
  <c r="CD6" i="2"/>
  <c r="BY6" s="1"/>
  <c r="CD14"/>
  <c r="BY9" s="1"/>
  <c r="CD11"/>
  <c r="BY11" s="1"/>
  <c r="CD15"/>
  <c r="BY12" s="1"/>
  <c r="CD27"/>
  <c r="BY17" s="1"/>
  <c r="CD26"/>
  <c r="BY18" s="1"/>
  <c r="CD5"/>
  <c r="BY22" s="1"/>
  <c r="CD10"/>
  <c r="BY23" s="1"/>
  <c r="CD23"/>
  <c r="BY24" s="1"/>
  <c r="CD12"/>
  <c r="BY25" s="1"/>
  <c r="CD19"/>
  <c r="BY26" s="1"/>
  <c r="CD18"/>
  <c r="BY28" s="1"/>
  <c r="CD17"/>
  <c r="BY29" s="1"/>
  <c r="CD28"/>
  <c r="BY31" s="1"/>
  <c r="CD21"/>
  <c r="BY32" s="1"/>
  <c r="CD31"/>
  <c r="BY34" s="1"/>
  <c r="CD42"/>
  <c r="CD40"/>
  <c r="CD38"/>
  <c r="CD36"/>
  <c r="CD34"/>
  <c r="CD33"/>
  <c r="CD32"/>
  <c r="CD25"/>
  <c r="BY5" s="1"/>
  <c r="CD30"/>
  <c r="BY7" s="1"/>
  <c r="CD22"/>
  <c r="BY8" s="1"/>
  <c r="CD8"/>
  <c r="BY10" s="1"/>
  <c r="CD13"/>
  <c r="BY13" s="1"/>
  <c r="CD24"/>
  <c r="BY15" s="1"/>
  <c r="CD16"/>
  <c r="BY20" s="1"/>
  <c r="CD20"/>
  <c r="BY21" s="1"/>
  <c r="CD7"/>
  <c r="BY27" s="1"/>
  <c r="CD29"/>
  <c r="BY30" s="1"/>
  <c r="CD9"/>
  <c r="BY33" s="1"/>
  <c r="CD44"/>
  <c r="CD43"/>
  <c r="CD41"/>
  <c r="CD39"/>
  <c r="CD37"/>
  <c r="CD35"/>
  <c r="CR8"/>
  <c r="CM6" s="1"/>
  <c r="CR5"/>
  <c r="CM9" s="1"/>
  <c r="CR17"/>
  <c r="CM11" s="1"/>
  <c r="CR6"/>
  <c r="CM12" s="1"/>
  <c r="CR7"/>
  <c r="CM14" s="1"/>
  <c r="CR13"/>
  <c r="CM23" s="1"/>
  <c r="CR20"/>
  <c r="CM24" s="1"/>
  <c r="CR21"/>
  <c r="CM25" s="1"/>
  <c r="CR26"/>
  <c r="CM26" s="1"/>
  <c r="CR23"/>
  <c r="CM28" s="1"/>
  <c r="CR16"/>
  <c r="CM32" s="1"/>
  <c r="CR42"/>
  <c r="CR40"/>
  <c r="CR38"/>
  <c r="CR36"/>
  <c r="CR34"/>
  <c r="CR33"/>
  <c r="CR30"/>
  <c r="CR28"/>
  <c r="CR15"/>
  <c r="CM5" s="1"/>
  <c r="CR10"/>
  <c r="CM7" s="1"/>
  <c r="CR11"/>
  <c r="CM8" s="1"/>
  <c r="CR18"/>
  <c r="CM10" s="1"/>
  <c r="CR9"/>
  <c r="CM13" s="1"/>
  <c r="CR25"/>
  <c r="CM15" s="1"/>
  <c r="CR12"/>
  <c r="CM20" s="1"/>
  <c r="CR22"/>
  <c r="CM21" s="1"/>
  <c r="CR14"/>
  <c r="CM27" s="1"/>
  <c r="CR24"/>
  <c r="CM30" s="1"/>
  <c r="CR19"/>
  <c r="CM33" s="1"/>
  <c r="CR44"/>
  <c r="CR43"/>
  <c r="CR41"/>
  <c r="CR39"/>
  <c r="CR37"/>
  <c r="CR35"/>
  <c r="CR32"/>
  <c r="CR31"/>
  <c r="CR29"/>
  <c r="CR27"/>
  <c r="BP20" i="1"/>
  <c r="BN5" s="1"/>
  <c r="BP32"/>
  <c r="BN7" s="1"/>
  <c r="BS7" s="1"/>
  <c r="BP10"/>
  <c r="BN8" s="1"/>
  <c r="BP8"/>
  <c r="BN10" s="1"/>
  <c r="BS10" s="1"/>
  <c r="BP24"/>
  <c r="BN13" s="1"/>
  <c r="DN13" s="1"/>
  <c r="BP29"/>
  <c r="BN15" s="1"/>
  <c r="BP30"/>
  <c r="BN16" s="1"/>
  <c r="DN16" s="1"/>
  <c r="BP31"/>
  <c r="BN19" s="1"/>
  <c r="BP9"/>
  <c r="BN20" s="1"/>
  <c r="BP28"/>
  <c r="BN21" s="1"/>
  <c r="BP12"/>
  <c r="BN27" s="1"/>
  <c r="BP15"/>
  <c r="BN11" s="1"/>
  <c r="BP21"/>
  <c r="BN12" s="1"/>
  <c r="BP7"/>
  <c r="BN14" s="1"/>
  <c r="BP5"/>
  <c r="BN22" s="1"/>
  <c r="BP23"/>
  <c r="BN28" s="1"/>
  <c r="BS28" s="1"/>
  <c r="BP17"/>
  <c r="BN29" s="1"/>
  <c r="BP25"/>
  <c r="BN31" s="1"/>
  <c r="BS31" s="1"/>
  <c r="BP11"/>
  <c r="BN32" s="1"/>
  <c r="BP18"/>
  <c r="BN34" s="1"/>
  <c r="BS34" s="1"/>
  <c r="BP44"/>
  <c r="BP43"/>
  <c r="BP41"/>
  <c r="BP39"/>
  <c r="BP37"/>
  <c r="BP35"/>
  <c r="BP33"/>
  <c r="BP6"/>
  <c r="BN6" s="1"/>
  <c r="BP26"/>
  <c r="BN9" s="1"/>
  <c r="BP13"/>
  <c r="BN17" s="1"/>
  <c r="BS17" s="1"/>
  <c r="BP22"/>
  <c r="BN18" s="1"/>
  <c r="DN18" s="1"/>
  <c r="BP16"/>
  <c r="BN23" s="1"/>
  <c r="BP14"/>
  <c r="BN24" s="1"/>
  <c r="BP19"/>
  <c r="BN25" s="1"/>
  <c r="BP27"/>
  <c r="BN30" s="1"/>
  <c r="BP42"/>
  <c r="BP40"/>
  <c r="BP38"/>
  <c r="BP36"/>
  <c r="BP34"/>
  <c r="BS44" i="2"/>
  <c r="BW15"/>
  <c r="BR5" s="1"/>
  <c r="BS5"/>
  <c r="BW25"/>
  <c r="BR7" s="1"/>
  <c r="BS7"/>
  <c r="BW12"/>
  <c r="BR8" s="1"/>
  <c r="BS8"/>
  <c r="BW6"/>
  <c r="BR10" s="1"/>
  <c r="BS10"/>
  <c r="BW14"/>
  <c r="BR13" s="1"/>
  <c r="BS13"/>
  <c r="BS15"/>
  <c r="BZ15" s="1"/>
  <c r="BW33"/>
  <c r="BR16" s="1"/>
  <c r="BS16" s="1"/>
  <c r="BW28"/>
  <c r="BR19" s="1"/>
  <c r="BS19" s="1"/>
  <c r="BW8"/>
  <c r="BR20" s="1"/>
  <c r="BS20" s="1"/>
  <c r="BW27"/>
  <c r="BR21" s="1"/>
  <c r="BS21" s="1"/>
  <c r="BW13"/>
  <c r="BR27" s="1"/>
  <c r="BS27" s="1"/>
  <c r="BW31"/>
  <c r="BR30" s="1"/>
  <c r="BS30" s="1"/>
  <c r="BW17"/>
  <c r="BR33" s="1"/>
  <c r="BS35"/>
  <c r="BS36"/>
  <c r="BZ36" s="1"/>
  <c r="BS37"/>
  <c r="BS38"/>
  <c r="BZ38" s="1"/>
  <c r="BS39"/>
  <c r="BS40"/>
  <c r="BZ40" s="1"/>
  <c r="BS41"/>
  <c r="BS42"/>
  <c r="BZ42" s="1"/>
  <c r="BS43"/>
  <c r="BW43"/>
  <c r="BW41"/>
  <c r="BW39"/>
  <c r="BW37"/>
  <c r="BW34"/>
  <c r="BW9"/>
  <c r="BR6" s="1"/>
  <c r="BS6" s="1"/>
  <c r="BW5"/>
  <c r="BR9" s="1"/>
  <c r="BS9" s="1"/>
  <c r="BW11"/>
  <c r="BR11" s="1"/>
  <c r="BS11" s="1"/>
  <c r="BW18"/>
  <c r="BR12" s="1"/>
  <c r="BS12" s="1"/>
  <c r="BW22"/>
  <c r="BR14" s="1"/>
  <c r="BS14" s="1"/>
  <c r="BW24"/>
  <c r="BR17" s="1"/>
  <c r="BS17" s="1"/>
  <c r="BW10"/>
  <c r="BR18" s="1"/>
  <c r="BS18" s="1"/>
  <c r="BW7"/>
  <c r="BR22" s="1"/>
  <c r="BS22" s="1"/>
  <c r="BW16"/>
  <c r="BR23" s="1"/>
  <c r="BS23" s="1"/>
  <c r="BW26"/>
  <c r="BR24" s="1"/>
  <c r="BS24" s="1"/>
  <c r="BW20"/>
  <c r="BR25" s="1"/>
  <c r="BS25" s="1"/>
  <c r="BW32"/>
  <c r="BR26" s="1"/>
  <c r="BW23"/>
  <c r="BR28" s="1"/>
  <c r="BS28" s="1"/>
  <c r="BW30"/>
  <c r="BR29" s="1"/>
  <c r="BS29" s="1"/>
  <c r="BW29"/>
  <c r="BR31" s="1"/>
  <c r="BS31" s="1"/>
  <c r="BW21"/>
  <c r="BR32" s="1"/>
  <c r="BS32" s="1"/>
  <c r="BW19"/>
  <c r="BR34" s="1"/>
  <c r="BS34" s="1"/>
  <c r="BW44"/>
  <c r="BW42"/>
  <c r="BW40"/>
  <c r="BW38"/>
  <c r="BW36"/>
  <c r="BW35"/>
  <c r="DF26"/>
  <c r="DH5" s="1"/>
  <c r="DF21"/>
  <c r="DF22"/>
  <c r="DF5"/>
  <c r="DF20"/>
  <c r="DF7"/>
  <c r="DF29"/>
  <c r="DF6"/>
  <c r="DF18"/>
  <c r="DF16"/>
  <c r="DF14"/>
  <c r="DF25"/>
  <c r="DF13"/>
  <c r="DF27"/>
  <c r="DF28"/>
  <c r="DF12"/>
  <c r="DF30"/>
  <c r="DH31" s="1"/>
  <c r="DF43"/>
  <c r="DF42"/>
  <c r="DM41"/>
  <c r="DF40"/>
  <c r="DM39"/>
  <c r="DF38"/>
  <c r="DM37"/>
  <c r="DF36"/>
  <c r="DM34"/>
  <c r="DF34"/>
  <c r="DM33"/>
  <c r="DF33"/>
  <c r="DM31"/>
  <c r="DM29"/>
  <c r="DM27"/>
  <c r="DM24"/>
  <c r="DM22"/>
  <c r="DM20"/>
  <c r="DM16"/>
  <c r="DM14"/>
  <c r="DM11"/>
  <c r="DM9"/>
  <c r="DM7"/>
  <c r="DM5"/>
  <c r="DF19"/>
  <c r="DF10"/>
  <c r="DF17"/>
  <c r="DF11"/>
  <c r="DF9"/>
  <c r="DF24"/>
  <c r="DF8"/>
  <c r="DF31"/>
  <c r="DH15" s="1"/>
  <c r="DF23"/>
  <c r="DF15"/>
  <c r="DM44"/>
  <c r="DF44"/>
  <c r="DM43"/>
  <c r="DM42"/>
  <c r="DF41"/>
  <c r="DM40"/>
  <c r="DF39"/>
  <c r="DM38"/>
  <c r="DF37"/>
  <c r="DM36"/>
  <c r="DM35"/>
  <c r="DF35"/>
  <c r="DM32"/>
  <c r="DF32"/>
  <c r="DM30"/>
  <c r="DM28"/>
  <c r="DM26"/>
  <c r="DM25"/>
  <c r="DM23"/>
  <c r="DM21"/>
  <c r="DM19"/>
  <c r="DM18"/>
  <c r="DM17"/>
  <c r="DM15"/>
  <c r="DM13"/>
  <c r="DM12"/>
  <c r="DM10"/>
  <c r="DM8"/>
  <c r="DM6"/>
  <c r="DR19"/>
  <c r="DR7"/>
  <c r="DR18"/>
  <c r="DN18" i="3"/>
  <c r="DN13"/>
  <c r="DR39" i="2"/>
  <c r="DR36"/>
  <c r="DR40"/>
  <c r="DR43"/>
  <c r="DR36" i="3"/>
  <c r="DR40"/>
  <c r="DR43"/>
  <c r="DR37"/>
  <c r="DR41"/>
  <c r="BZ34" i="2" l="1"/>
  <c r="BZ31"/>
  <c r="BZ28"/>
  <c r="BZ25"/>
  <c r="BZ23"/>
  <c r="BZ18"/>
  <c r="BZ14"/>
  <c r="BZ11"/>
  <c r="BZ6"/>
  <c r="BZ30"/>
  <c r="BZ21"/>
  <c r="BZ19"/>
  <c r="CG15"/>
  <c r="BZ17" i="1"/>
  <c r="BZ34"/>
  <c r="BZ31"/>
  <c r="BZ28"/>
  <c r="BZ10"/>
  <c r="BZ7"/>
  <c r="BZ7" i="3"/>
  <c r="BZ31"/>
  <c r="BZ28"/>
  <c r="BZ25"/>
  <c r="BZ23"/>
  <c r="BZ18"/>
  <c r="BZ14"/>
  <c r="BZ11"/>
  <c r="BZ6"/>
  <c r="BZ32" i="2"/>
  <c r="BZ29"/>
  <c r="BZ24"/>
  <c r="BZ22"/>
  <c r="BZ17"/>
  <c r="BZ12"/>
  <c r="BZ9"/>
  <c r="CG42"/>
  <c r="CG40"/>
  <c r="CG38"/>
  <c r="CG36"/>
  <c r="BZ27"/>
  <c r="BZ20"/>
  <c r="BZ16"/>
  <c r="BZ13" i="3"/>
  <c r="BZ8"/>
  <c r="BZ5"/>
  <c r="BZ32"/>
  <c r="BZ29"/>
  <c r="BZ24"/>
  <c r="BZ17"/>
  <c r="DH21" i="2"/>
  <c r="DA20"/>
  <c r="DH9"/>
  <c r="DA29"/>
  <c r="DH7"/>
  <c r="DA5"/>
  <c r="DH30"/>
  <c r="DA34"/>
  <c r="DH33"/>
  <c r="DA28"/>
  <c r="DH23"/>
  <c r="DA32"/>
  <c r="DH11"/>
  <c r="DA9"/>
  <c r="CT5" i="1"/>
  <c r="CT30"/>
  <c r="DH21"/>
  <c r="DA20"/>
  <c r="DH14"/>
  <c r="DA30"/>
  <c r="DH34"/>
  <c r="DA8"/>
  <c r="DH7"/>
  <c r="DA5"/>
  <c r="DH26"/>
  <c r="DA33"/>
  <c r="DH29"/>
  <c r="DA26"/>
  <c r="DH24"/>
  <c r="DA25"/>
  <c r="DA31"/>
  <c r="DH22"/>
  <c r="DA24"/>
  <c r="DH20"/>
  <c r="DA14"/>
  <c r="DH19"/>
  <c r="DA12"/>
  <c r="DH27"/>
  <c r="DA11"/>
  <c r="DH8"/>
  <c r="DA15"/>
  <c r="DH28"/>
  <c r="DA6"/>
  <c r="DH29" i="3"/>
  <c r="DA26"/>
  <c r="DH24"/>
  <c r="DA31"/>
  <c r="DN31" s="1"/>
  <c r="DA25"/>
  <c r="DH22"/>
  <c r="DA24"/>
  <c r="DN24" s="1"/>
  <c r="DH20"/>
  <c r="DA14"/>
  <c r="DH19"/>
  <c r="DN19" s="1"/>
  <c r="DA12"/>
  <c r="DN12" s="1"/>
  <c r="DH27"/>
  <c r="DA11"/>
  <c r="DH8"/>
  <c r="DA15"/>
  <c r="DN15" s="1"/>
  <c r="DH28"/>
  <c r="DA6"/>
  <c r="DH26"/>
  <c r="DA33"/>
  <c r="DH21"/>
  <c r="DA20"/>
  <c r="DH9"/>
  <c r="DA29"/>
  <c r="DH34"/>
  <c r="DA8"/>
  <c r="DH6"/>
  <c r="DA17"/>
  <c r="DA5"/>
  <c r="DH7"/>
  <c r="BZ43" i="1"/>
  <c r="BZ41"/>
  <c r="BZ39"/>
  <c r="BZ37"/>
  <c r="BZ35"/>
  <c r="BZ26"/>
  <c r="BZ44"/>
  <c r="DN24"/>
  <c r="DN20"/>
  <c r="DN8"/>
  <c r="DN5"/>
  <c r="BZ13" i="2"/>
  <c r="BZ10"/>
  <c r="BZ8"/>
  <c r="BZ7"/>
  <c r="BZ5"/>
  <c r="BZ44"/>
  <c r="DN18"/>
  <c r="DN7"/>
  <c r="DN26" i="3"/>
  <c r="DN29"/>
  <c r="DN7"/>
  <c r="BS24" i="1"/>
  <c r="BS9"/>
  <c r="BS32"/>
  <c r="BS29"/>
  <c r="DN26"/>
  <c r="BS22"/>
  <c r="BS12"/>
  <c r="BS13"/>
  <c r="BS8"/>
  <c r="BS5"/>
  <c r="CG42" i="3"/>
  <c r="CG40"/>
  <c r="CG38"/>
  <c r="CG36"/>
  <c r="CG33"/>
  <c r="CG30"/>
  <c r="CG27"/>
  <c r="CG21"/>
  <c r="CG20"/>
  <c r="CG19"/>
  <c r="CG44"/>
  <c r="DH26" i="2"/>
  <c r="DA33"/>
  <c r="DN33" s="1"/>
  <c r="DH34"/>
  <c r="DA8"/>
  <c r="DH6"/>
  <c r="DA17"/>
  <c r="DH25"/>
  <c r="DA27"/>
  <c r="DH17"/>
  <c r="DA22"/>
  <c r="DH10"/>
  <c r="DA21"/>
  <c r="DN21" s="1"/>
  <c r="DH14"/>
  <c r="DA30"/>
  <c r="DH12"/>
  <c r="DA23"/>
  <c r="DN23" s="1"/>
  <c r="DH32"/>
  <c r="DN32" s="1"/>
  <c r="DA10"/>
  <c r="DN10" s="1"/>
  <c r="DH29"/>
  <c r="DN29" s="1"/>
  <c r="DA26"/>
  <c r="DN26" s="1"/>
  <c r="DH24"/>
  <c r="DA31"/>
  <c r="DA25"/>
  <c r="DN25" s="1"/>
  <c r="DH22"/>
  <c r="DA24"/>
  <c r="DH20"/>
  <c r="DA14"/>
  <c r="DN14" s="1"/>
  <c r="DH19"/>
  <c r="DN19" s="1"/>
  <c r="DA12"/>
  <c r="DH27"/>
  <c r="DA11"/>
  <c r="DN11" s="1"/>
  <c r="DH8"/>
  <c r="DA15"/>
  <c r="DN15" s="1"/>
  <c r="DH28"/>
  <c r="DA6"/>
  <c r="DN6" s="1"/>
  <c r="CT5"/>
  <c r="CT30"/>
  <c r="DN30" s="1"/>
  <c r="DH30" i="1"/>
  <c r="DN30" s="1"/>
  <c r="DA34"/>
  <c r="DH33"/>
  <c r="DN33" s="1"/>
  <c r="DA28"/>
  <c r="DH12"/>
  <c r="DN12" s="1"/>
  <c r="DA23"/>
  <c r="DH9"/>
  <c r="DA29"/>
  <c r="DN29" s="1"/>
  <c r="DH6"/>
  <c r="DA17"/>
  <c r="DH32"/>
  <c r="DA10"/>
  <c r="DH25"/>
  <c r="DA27"/>
  <c r="DN27" s="1"/>
  <c r="DH23"/>
  <c r="DA32"/>
  <c r="DN32" s="1"/>
  <c r="DH17"/>
  <c r="DA22"/>
  <c r="DN22" s="1"/>
  <c r="DH10"/>
  <c r="DA21"/>
  <c r="DH11"/>
  <c r="DA9"/>
  <c r="DN9" s="1"/>
  <c r="CT5" i="3"/>
  <c r="DN5" s="1"/>
  <c r="CT30"/>
  <c r="DH30"/>
  <c r="DA34"/>
  <c r="DN34" s="1"/>
  <c r="DH33"/>
  <c r="DA28"/>
  <c r="DN28" s="1"/>
  <c r="DH25"/>
  <c r="DA27"/>
  <c r="DN27" s="1"/>
  <c r="DH23"/>
  <c r="DA32"/>
  <c r="DN32" s="1"/>
  <c r="DH17"/>
  <c r="DA22"/>
  <c r="DN22" s="1"/>
  <c r="DH10"/>
  <c r="DA21"/>
  <c r="DN21" s="1"/>
  <c r="DH11"/>
  <c r="DA9"/>
  <c r="DN9" s="1"/>
  <c r="DH14"/>
  <c r="DN14" s="1"/>
  <c r="DA30"/>
  <c r="DH12"/>
  <c r="DA23"/>
  <c r="DN23" s="1"/>
  <c r="DH32"/>
  <c r="DA10"/>
  <c r="DN10" s="1"/>
  <c r="BZ42" i="1"/>
  <c r="BZ40"/>
  <c r="BZ38"/>
  <c r="BZ36"/>
  <c r="BS26" i="2"/>
  <c r="BU44" s="1"/>
  <c r="BS33"/>
  <c r="DN25" i="1"/>
  <c r="DN23"/>
  <c r="DN17"/>
  <c r="DN6"/>
  <c r="DN34"/>
  <c r="DN31"/>
  <c r="DN28"/>
  <c r="DN14"/>
  <c r="DN11"/>
  <c r="DN21"/>
  <c r="DN19"/>
  <c r="DN15"/>
  <c r="DN10"/>
  <c r="DN7"/>
  <c r="BZ43" i="2"/>
  <c r="BZ41"/>
  <c r="BZ39"/>
  <c r="BZ37"/>
  <c r="BZ35"/>
  <c r="DN34"/>
  <c r="DN31"/>
  <c r="DN28"/>
  <c r="DN24"/>
  <c r="DN22"/>
  <c r="DN17"/>
  <c r="DN12"/>
  <c r="DN9"/>
  <c r="DN27"/>
  <c r="DN20"/>
  <c r="DN16"/>
  <c r="DN13"/>
  <c r="DN8"/>
  <c r="DN5"/>
  <c r="BZ16" i="3"/>
  <c r="DN33"/>
  <c r="BS10"/>
  <c r="BS34"/>
  <c r="BS26"/>
  <c r="BS22"/>
  <c r="BS12"/>
  <c r="BS9"/>
  <c r="BS33" i="1"/>
  <c r="BS30"/>
  <c r="BS27"/>
  <c r="BS25"/>
  <c r="BS23"/>
  <c r="BS18"/>
  <c r="BS6"/>
  <c r="BS14"/>
  <c r="BS11"/>
  <c r="BS21"/>
  <c r="BS20"/>
  <c r="BS19"/>
  <c r="BS16"/>
  <c r="BS15"/>
  <c r="CG43" i="3"/>
  <c r="CG41"/>
  <c r="CG39"/>
  <c r="CG37"/>
  <c r="CG35"/>
  <c r="CG15"/>
  <c r="CN37" l="1"/>
  <c r="BZ15" i="1"/>
  <c r="BZ14"/>
  <c r="CN35" i="3"/>
  <c r="CN39"/>
  <c r="CN43"/>
  <c r="BZ16" i="1"/>
  <c r="BZ20"/>
  <c r="BZ11"/>
  <c r="BZ6"/>
  <c r="BZ23"/>
  <c r="BZ27"/>
  <c r="BZ33"/>
  <c r="BZ9" i="3"/>
  <c r="BZ22"/>
  <c r="BZ34"/>
  <c r="CG16"/>
  <c r="CG35" i="2"/>
  <c r="CG39"/>
  <c r="CG43"/>
  <c r="BZ33"/>
  <c r="CN44" i="3"/>
  <c r="CN20"/>
  <c r="CN27"/>
  <c r="CN33"/>
  <c r="CN38"/>
  <c r="CN42"/>
  <c r="BZ8" i="1"/>
  <c r="BZ12"/>
  <c r="BZ32"/>
  <c r="BZ24"/>
  <c r="CG5" i="2"/>
  <c r="CG8"/>
  <c r="CG13"/>
  <c r="CG44" i="1"/>
  <c r="CG26"/>
  <c r="CG35"/>
  <c r="CG37"/>
  <c r="CG39"/>
  <c r="CG41"/>
  <c r="CG43"/>
  <c r="CG17" i="3"/>
  <c r="CG24"/>
  <c r="CG29"/>
  <c r="CG32"/>
  <c r="CG5"/>
  <c r="CG8"/>
  <c r="CG13"/>
  <c r="CG16" i="2"/>
  <c r="CG20"/>
  <c r="CG27"/>
  <c r="CN36"/>
  <c r="CN38"/>
  <c r="CN40"/>
  <c r="CN42"/>
  <c r="CG9"/>
  <c r="CG12"/>
  <c r="CG17"/>
  <c r="CG22"/>
  <c r="CG24"/>
  <c r="CG29"/>
  <c r="CG32"/>
  <c r="DN17" i="3"/>
  <c r="DN8"/>
  <c r="DN20"/>
  <c r="DN6"/>
  <c r="DN11"/>
  <c r="DN25"/>
  <c r="BU39" i="2"/>
  <c r="BU43"/>
  <c r="BU33"/>
  <c r="BU29"/>
  <c r="BU25"/>
  <c r="BU21"/>
  <c r="BU17"/>
  <c r="BU13"/>
  <c r="BU9"/>
  <c r="BU5"/>
  <c r="BU38"/>
  <c r="BU42"/>
  <c r="BU32"/>
  <c r="BU28"/>
  <c r="BU24"/>
  <c r="BU20"/>
  <c r="BU16"/>
  <c r="BU12"/>
  <c r="BU8"/>
  <c r="BU38" i="3"/>
  <c r="BU42"/>
  <c r="BU32"/>
  <c r="BU28"/>
  <c r="BU24"/>
  <c r="BU20"/>
  <c r="BU16"/>
  <c r="BU12"/>
  <c r="BU8"/>
  <c r="BU44"/>
  <c r="BU37"/>
  <c r="BU41"/>
  <c r="BU35"/>
  <c r="BU31"/>
  <c r="BU27"/>
  <c r="BU23"/>
  <c r="BU19"/>
  <c r="BU15"/>
  <c r="BU11"/>
  <c r="BU7"/>
  <c r="CN15"/>
  <c r="CN41"/>
  <c r="BZ19" i="1"/>
  <c r="BZ21"/>
  <c r="BZ18"/>
  <c r="BZ25"/>
  <c r="BZ30"/>
  <c r="BZ12" i="3"/>
  <c r="BZ26"/>
  <c r="BZ10"/>
  <c r="CB7" s="1"/>
  <c r="CG37" i="2"/>
  <c r="CG41"/>
  <c r="BZ26"/>
  <c r="CB6" s="1"/>
  <c r="CG36" i="1"/>
  <c r="CG38"/>
  <c r="CG40"/>
  <c r="CG42"/>
  <c r="CN19" i="3"/>
  <c r="CN21"/>
  <c r="CN30"/>
  <c r="CN36"/>
  <c r="CN40"/>
  <c r="BU5" i="1"/>
  <c r="BU7"/>
  <c r="BU9"/>
  <c r="BU11"/>
  <c r="BU13"/>
  <c r="BU15"/>
  <c r="BU17"/>
  <c r="BU19"/>
  <c r="BU21"/>
  <c r="BU23"/>
  <c r="BU25"/>
  <c r="BU27"/>
  <c r="BU29"/>
  <c r="BU31"/>
  <c r="BU33"/>
  <c r="BU35"/>
  <c r="BU43"/>
  <c r="BU41"/>
  <c r="BU39"/>
  <c r="BU37"/>
  <c r="BU44"/>
  <c r="BU6"/>
  <c r="BT5" s="1"/>
  <c r="BU8"/>
  <c r="BU10"/>
  <c r="BU12"/>
  <c r="BU14"/>
  <c r="BU16"/>
  <c r="BU18"/>
  <c r="BU20"/>
  <c r="BU22"/>
  <c r="BU24"/>
  <c r="BU26"/>
  <c r="BU28"/>
  <c r="BU30"/>
  <c r="BU32"/>
  <c r="BU34"/>
  <c r="BU42"/>
  <c r="BU40"/>
  <c r="BU38"/>
  <c r="BU36"/>
  <c r="BZ5"/>
  <c r="BT13"/>
  <c r="BZ13"/>
  <c r="BT22"/>
  <c r="BZ22"/>
  <c r="BT29"/>
  <c r="BZ29"/>
  <c r="BT9"/>
  <c r="BZ9"/>
  <c r="CG44" i="2"/>
  <c r="CG7"/>
  <c r="CG10"/>
  <c r="CG6" i="3"/>
  <c r="CG11"/>
  <c r="CG14"/>
  <c r="CG18"/>
  <c r="CG23"/>
  <c r="CG25"/>
  <c r="CG28"/>
  <c r="CG31"/>
  <c r="CG7"/>
  <c r="CG7" i="1"/>
  <c r="CG10"/>
  <c r="CG28"/>
  <c r="CG31"/>
  <c r="CG34"/>
  <c r="CG17"/>
  <c r="CN15" i="2"/>
  <c r="CG19"/>
  <c r="CG21"/>
  <c r="CG30"/>
  <c r="CG6"/>
  <c r="CG11"/>
  <c r="CG14"/>
  <c r="CG18"/>
  <c r="CG23"/>
  <c r="CG25"/>
  <c r="CG28"/>
  <c r="CG31"/>
  <c r="CG34"/>
  <c r="DN30" i="3"/>
  <c r="BU37" i="2"/>
  <c r="BU41"/>
  <c r="BU35"/>
  <c r="BU31"/>
  <c r="BU27"/>
  <c r="BU23"/>
  <c r="BU19"/>
  <c r="BU15"/>
  <c r="BU11"/>
  <c r="BU7"/>
  <c r="BU36"/>
  <c r="BU40"/>
  <c r="BU34"/>
  <c r="BU30"/>
  <c r="BU26"/>
  <c r="BU22"/>
  <c r="BU18"/>
  <c r="BU14"/>
  <c r="BU10"/>
  <c r="BU6"/>
  <c r="BT26" s="1"/>
  <c r="BU36" i="3"/>
  <c r="BU40"/>
  <c r="BU34"/>
  <c r="BU30"/>
  <c r="BU26"/>
  <c r="BU22"/>
  <c r="BU18"/>
  <c r="BU14"/>
  <c r="BU10"/>
  <c r="BU6"/>
  <c r="BU39"/>
  <c r="BU43"/>
  <c r="BU33"/>
  <c r="BU29"/>
  <c r="BU25"/>
  <c r="BU21"/>
  <c r="BU17"/>
  <c r="BU13"/>
  <c r="BU9"/>
  <c r="BU5"/>
  <c r="BT12" s="1"/>
  <c r="BT43" i="1" l="1"/>
  <c r="BT41"/>
  <c r="BT39"/>
  <c r="BT37"/>
  <c r="BT35"/>
  <c r="BT26"/>
  <c r="BT44"/>
  <c r="BT17"/>
  <c r="BT34"/>
  <c r="BT31"/>
  <c r="BT28"/>
  <c r="BT10"/>
  <c r="BT7"/>
  <c r="BT42"/>
  <c r="BT40"/>
  <c r="BT38"/>
  <c r="BT36"/>
  <c r="BT32" i="2"/>
  <c r="BT29"/>
  <c r="BT24"/>
  <c r="BT22"/>
  <c r="BT17"/>
  <c r="BT12"/>
  <c r="BT9"/>
  <c r="BT27"/>
  <c r="BT20"/>
  <c r="BT16"/>
  <c r="BT37"/>
  <c r="BT13"/>
  <c r="BT8"/>
  <c r="BT44"/>
  <c r="BT39"/>
  <c r="BT40"/>
  <c r="BT36"/>
  <c r="BT15"/>
  <c r="BT34"/>
  <c r="BT31"/>
  <c r="BT28"/>
  <c r="BT25"/>
  <c r="BT23"/>
  <c r="BT18"/>
  <c r="BT14"/>
  <c r="BT11"/>
  <c r="BT6"/>
  <c r="BT30"/>
  <c r="BT21"/>
  <c r="BT19"/>
  <c r="BT5"/>
  <c r="BT41"/>
  <c r="BT10"/>
  <c r="BT7"/>
  <c r="BT43"/>
  <c r="BT35"/>
  <c r="BT42"/>
  <c r="BT38"/>
  <c r="CN32"/>
  <c r="CN29"/>
  <c r="CN24"/>
  <c r="CN22"/>
  <c r="CN17"/>
  <c r="CN12"/>
  <c r="CN9"/>
  <c r="CU42"/>
  <c r="CU40"/>
  <c r="CU38"/>
  <c r="CU36"/>
  <c r="CN27"/>
  <c r="CN20"/>
  <c r="CN16"/>
  <c r="CN13" i="3"/>
  <c r="CN8"/>
  <c r="CN5"/>
  <c r="CN32"/>
  <c r="CN29"/>
  <c r="CN24"/>
  <c r="CN17"/>
  <c r="CN43" i="1"/>
  <c r="CN41"/>
  <c r="CN39"/>
  <c r="CN37"/>
  <c r="CN35"/>
  <c r="CN26"/>
  <c r="CN44"/>
  <c r="CN13" i="2"/>
  <c r="CN8"/>
  <c r="CN5"/>
  <c r="CG24" i="1"/>
  <c r="CG32"/>
  <c r="CG12"/>
  <c r="CG8"/>
  <c r="CU42" i="3"/>
  <c r="CU38"/>
  <c r="CU33"/>
  <c r="CU27"/>
  <c r="CU20"/>
  <c r="CU44"/>
  <c r="DB44" s="1"/>
  <c r="CG33" i="2"/>
  <c r="CN43"/>
  <c r="CN39"/>
  <c r="CN35"/>
  <c r="CN16" i="3"/>
  <c r="CG34"/>
  <c r="CG22"/>
  <c r="CG9"/>
  <c r="CG33" i="1"/>
  <c r="CG27"/>
  <c r="CG23"/>
  <c r="CG6"/>
  <c r="CG11"/>
  <c r="CG20"/>
  <c r="CG16"/>
  <c r="CU43" i="3"/>
  <c r="CU39"/>
  <c r="CU35"/>
  <c r="CG14" i="1"/>
  <c r="CG15"/>
  <c r="CU37" i="3"/>
  <c r="BT10"/>
  <c r="BT26"/>
  <c r="BT30" i="1"/>
  <c r="BT25"/>
  <c r="BT18"/>
  <c r="BT21"/>
  <c r="BT19"/>
  <c r="CB37" i="3"/>
  <c r="CB41"/>
  <c r="CB34"/>
  <c r="CB30"/>
  <c r="CB26"/>
  <c r="CB22"/>
  <c r="CB18"/>
  <c r="CB14"/>
  <c r="CB10"/>
  <c r="CB6"/>
  <c r="CB36"/>
  <c r="CB40"/>
  <c r="CB35"/>
  <c r="CB31"/>
  <c r="CB27"/>
  <c r="CB23"/>
  <c r="CB19"/>
  <c r="CB15"/>
  <c r="CB11"/>
  <c r="CB38" i="2"/>
  <c r="CB42"/>
  <c r="CB33"/>
  <c r="CB29"/>
  <c r="CB25"/>
  <c r="CB21"/>
  <c r="CB17"/>
  <c r="CB13"/>
  <c r="CB9"/>
  <c r="CB5"/>
  <c r="CB37"/>
  <c r="CB41"/>
  <c r="CB34"/>
  <c r="CB30"/>
  <c r="CB26"/>
  <c r="CB22"/>
  <c r="CB18"/>
  <c r="CB14"/>
  <c r="CB10"/>
  <c r="BT13" i="3"/>
  <c r="BT8"/>
  <c r="BT5"/>
  <c r="BT32"/>
  <c r="BT29"/>
  <c r="BT24"/>
  <c r="BT17"/>
  <c r="BT40"/>
  <c r="BT36"/>
  <c r="BT30"/>
  <c r="BT21"/>
  <c r="BT19"/>
  <c r="BT15"/>
  <c r="BT43"/>
  <c r="BT39"/>
  <c r="BT35"/>
  <c r="BT44"/>
  <c r="BT7"/>
  <c r="BT31"/>
  <c r="BT28"/>
  <c r="BT25"/>
  <c r="BT23"/>
  <c r="BT18"/>
  <c r="BT14"/>
  <c r="BT11"/>
  <c r="BT6"/>
  <c r="BT42"/>
  <c r="BT38"/>
  <c r="BT33"/>
  <c r="BT27"/>
  <c r="BT20"/>
  <c r="BT16"/>
  <c r="BT41"/>
  <c r="BT37"/>
  <c r="CN34" i="2"/>
  <c r="CN31"/>
  <c r="CN28"/>
  <c r="CN25"/>
  <c r="CN23"/>
  <c r="CN18"/>
  <c r="CN14"/>
  <c r="CN11"/>
  <c r="CN6"/>
  <c r="CN30"/>
  <c r="CN21"/>
  <c r="CN19"/>
  <c r="CU15"/>
  <c r="CN17" i="1"/>
  <c r="CN34"/>
  <c r="CN31"/>
  <c r="CN28"/>
  <c r="CN10"/>
  <c r="CN7"/>
  <c r="CN7" i="3"/>
  <c r="CN31"/>
  <c r="CN28"/>
  <c r="CN25"/>
  <c r="CN23"/>
  <c r="CN18"/>
  <c r="CN14"/>
  <c r="CN11"/>
  <c r="CN6"/>
  <c r="CN10" i="2"/>
  <c r="CN7"/>
  <c r="CN44"/>
  <c r="CG9" i="1"/>
  <c r="CG29"/>
  <c r="CG22"/>
  <c r="CG13"/>
  <c r="CB5"/>
  <c r="CB7"/>
  <c r="CB9"/>
  <c r="CB11"/>
  <c r="CB13"/>
  <c r="CB15"/>
  <c r="CB17"/>
  <c r="CB19"/>
  <c r="CB21"/>
  <c r="CB23"/>
  <c r="CB25"/>
  <c r="CB27"/>
  <c r="CB29"/>
  <c r="CB31"/>
  <c r="CB33"/>
  <c r="CB35"/>
  <c r="CB42"/>
  <c r="CB40"/>
  <c r="CB38"/>
  <c r="CB36"/>
  <c r="CB44"/>
  <c r="CB6"/>
  <c r="CB8"/>
  <c r="CB10"/>
  <c r="CB12"/>
  <c r="CB14"/>
  <c r="CB16"/>
  <c r="CB18"/>
  <c r="CA5" s="1"/>
  <c r="CB20"/>
  <c r="CB22"/>
  <c r="CA30" s="1"/>
  <c r="CB24"/>
  <c r="CB26"/>
  <c r="CB28"/>
  <c r="CB30"/>
  <c r="CB32"/>
  <c r="CB34"/>
  <c r="CB43"/>
  <c r="CB41"/>
  <c r="CB39"/>
  <c r="CB37"/>
  <c r="CG5"/>
  <c r="CU40" i="3"/>
  <c r="CU36"/>
  <c r="CU30"/>
  <c r="CU21"/>
  <c r="CU19"/>
  <c r="CN42" i="1"/>
  <c r="CN40"/>
  <c r="CN38"/>
  <c r="CN36"/>
  <c r="CG26" i="2"/>
  <c r="CN41"/>
  <c r="CN37"/>
  <c r="CG10" i="3"/>
  <c r="CG26"/>
  <c r="CG12"/>
  <c r="CG30" i="1"/>
  <c r="CA25"/>
  <c r="CG25"/>
  <c r="CA18"/>
  <c r="CG18"/>
  <c r="CG21"/>
  <c r="CG19"/>
  <c r="CU41" i="3"/>
  <c r="CU15"/>
  <c r="CB39"/>
  <c r="CB43"/>
  <c r="CB32"/>
  <c r="CB28"/>
  <c r="CB24"/>
  <c r="CB20"/>
  <c r="CB16"/>
  <c r="CB12"/>
  <c r="CB8"/>
  <c r="CB44"/>
  <c r="CB38"/>
  <c r="CB42"/>
  <c r="CB33"/>
  <c r="CB29"/>
  <c r="CB25"/>
  <c r="CB21"/>
  <c r="CB17"/>
  <c r="CB13"/>
  <c r="CB9"/>
  <c r="CB5"/>
  <c r="CB36" i="2"/>
  <c r="CB40"/>
  <c r="CB35"/>
  <c r="CB31"/>
  <c r="CB27"/>
  <c r="CB23"/>
  <c r="CB19"/>
  <c r="CB15"/>
  <c r="CB11"/>
  <c r="CB7"/>
  <c r="CA26" s="1"/>
  <c r="CB39"/>
  <c r="CB43"/>
  <c r="CB32"/>
  <c r="CB28"/>
  <c r="CB24"/>
  <c r="CB20"/>
  <c r="CB16"/>
  <c r="CB12"/>
  <c r="CB8"/>
  <c r="CB44"/>
  <c r="BT24" i="1"/>
  <c r="BT32"/>
  <c r="BT12"/>
  <c r="BT8"/>
  <c r="BT33" i="2"/>
  <c r="BT34" i="3"/>
  <c r="BT22"/>
  <c r="BT9"/>
  <c r="BT33" i="1"/>
  <c r="BT27"/>
  <c r="BT23"/>
  <c r="BT6"/>
  <c r="BT11"/>
  <c r="BT20"/>
  <c r="BT16"/>
  <c r="BT14"/>
  <c r="BT15"/>
  <c r="CA42" i="3" l="1"/>
  <c r="CA38"/>
  <c r="CA33"/>
  <c r="CA27"/>
  <c r="CA20"/>
  <c r="CA15"/>
  <c r="CA43"/>
  <c r="CA39"/>
  <c r="CA35"/>
  <c r="CA44"/>
  <c r="CA40"/>
  <c r="CA36"/>
  <c r="CA30"/>
  <c r="CA21"/>
  <c r="CA19"/>
  <c r="CA41"/>
  <c r="CA37"/>
  <c r="CA16"/>
  <c r="CA17"/>
  <c r="CA24"/>
  <c r="CA29"/>
  <c r="CA32"/>
  <c r="CA5"/>
  <c r="CA8"/>
  <c r="CA13"/>
  <c r="CA6"/>
  <c r="CA11"/>
  <c r="CA14"/>
  <c r="CA18"/>
  <c r="CA23"/>
  <c r="CA25"/>
  <c r="CA28"/>
  <c r="CA31"/>
  <c r="CA7"/>
  <c r="DB15"/>
  <c r="DB41"/>
  <c r="CN19" i="1"/>
  <c r="CN21"/>
  <c r="CN18"/>
  <c r="CN25"/>
  <c r="CN30"/>
  <c r="CN12" i="3"/>
  <c r="CN26"/>
  <c r="CN10"/>
  <c r="CU37" i="2"/>
  <c r="CU41"/>
  <c r="CN26"/>
  <c r="CU36" i="1"/>
  <c r="CU38"/>
  <c r="CU40"/>
  <c r="CU42"/>
  <c r="DB19" i="3"/>
  <c r="DB21"/>
  <c r="DB30"/>
  <c r="DB36"/>
  <c r="DB40"/>
  <c r="CI5" i="1"/>
  <c r="CI7"/>
  <c r="CI9"/>
  <c r="CI11"/>
  <c r="CI13"/>
  <c r="CI15"/>
  <c r="CI17"/>
  <c r="CI19"/>
  <c r="CI21"/>
  <c r="CI23"/>
  <c r="CI25"/>
  <c r="CI27"/>
  <c r="CI29"/>
  <c r="CI31"/>
  <c r="CI33"/>
  <c r="CI35"/>
  <c r="CI43"/>
  <c r="CI41"/>
  <c r="CI39"/>
  <c r="CI37"/>
  <c r="CI44"/>
  <c r="CI6"/>
  <c r="CH5" s="1"/>
  <c r="CI8"/>
  <c r="CI10"/>
  <c r="CI12"/>
  <c r="CI14"/>
  <c r="CI16"/>
  <c r="CI18"/>
  <c r="CI20"/>
  <c r="CI22"/>
  <c r="CI24"/>
  <c r="CI26"/>
  <c r="CI28"/>
  <c r="CI30"/>
  <c r="CI32"/>
  <c r="CI34"/>
  <c r="CI42"/>
  <c r="CI40"/>
  <c r="CI38"/>
  <c r="CI36"/>
  <c r="CN5"/>
  <c r="CH13"/>
  <c r="CN13"/>
  <c r="CH22"/>
  <c r="CN22"/>
  <c r="CH29"/>
  <c r="CN29"/>
  <c r="CH9"/>
  <c r="CN9"/>
  <c r="CU44" i="2"/>
  <c r="DB44" s="1"/>
  <c r="CU7"/>
  <c r="CU10"/>
  <c r="CU6" i="3"/>
  <c r="CU11"/>
  <c r="CU14"/>
  <c r="CU18"/>
  <c r="CU23"/>
  <c r="CU25"/>
  <c r="CU28"/>
  <c r="CU31"/>
  <c r="CU7"/>
  <c r="CU7" i="1"/>
  <c r="CU10"/>
  <c r="CU28"/>
  <c r="CU31"/>
  <c r="CU34"/>
  <c r="CU17"/>
  <c r="DB15" i="2"/>
  <c r="CU19"/>
  <c r="CU21"/>
  <c r="CU30"/>
  <c r="CU6"/>
  <c r="CU11"/>
  <c r="CU14"/>
  <c r="CU18"/>
  <c r="CU23"/>
  <c r="CU25"/>
  <c r="CU28"/>
  <c r="CU31"/>
  <c r="CU34"/>
  <c r="DB37" i="3"/>
  <c r="CH15" i="1"/>
  <c r="CN15"/>
  <c r="CH14"/>
  <c r="CN14"/>
  <c r="DB35" i="3"/>
  <c r="DB39"/>
  <c r="DB43"/>
  <c r="CH16" i="1"/>
  <c r="CN16"/>
  <c r="CH20"/>
  <c r="CN20"/>
  <c r="CH11"/>
  <c r="CN11"/>
  <c r="CH6"/>
  <c r="CN6"/>
  <c r="CH23"/>
  <c r="CN23"/>
  <c r="CH27"/>
  <c r="CN27"/>
  <c r="CH33"/>
  <c r="CN33"/>
  <c r="CN9" i="3"/>
  <c r="CN22"/>
  <c r="CN34"/>
  <c r="CU16"/>
  <c r="CU35" i="2"/>
  <c r="CU39"/>
  <c r="CU43"/>
  <c r="CN33"/>
  <c r="CP44" s="1"/>
  <c r="DI44" i="3"/>
  <c r="DB20"/>
  <c r="DB27"/>
  <c r="DB33"/>
  <c r="DB38"/>
  <c r="DB42"/>
  <c r="CH8" i="1"/>
  <c r="CN8"/>
  <c r="CH12"/>
  <c r="CN12"/>
  <c r="CH32"/>
  <c r="CN32"/>
  <c r="CH24"/>
  <c r="CN24"/>
  <c r="CP6" i="2"/>
  <c r="CP8"/>
  <c r="CP10"/>
  <c r="CP12"/>
  <c r="CP14"/>
  <c r="CP16"/>
  <c r="CP18"/>
  <c r="CP20"/>
  <c r="CP22"/>
  <c r="CP24"/>
  <c r="CP26"/>
  <c r="CP28"/>
  <c r="CP30"/>
  <c r="CP32"/>
  <c r="CP34"/>
  <c r="CP43"/>
  <c r="CP41"/>
  <c r="CP39"/>
  <c r="CP37"/>
  <c r="CP5"/>
  <c r="CO37" s="1"/>
  <c r="CP7"/>
  <c r="CP9"/>
  <c r="CP11"/>
  <c r="CP13"/>
  <c r="CP15"/>
  <c r="CP17"/>
  <c r="CP19"/>
  <c r="CP21"/>
  <c r="CP23"/>
  <c r="CP25"/>
  <c r="CP27"/>
  <c r="CP29"/>
  <c r="CP31"/>
  <c r="CP33"/>
  <c r="CP35"/>
  <c r="CP42"/>
  <c r="CP40"/>
  <c r="CP38"/>
  <c r="CP36"/>
  <c r="CU5"/>
  <c r="CO8"/>
  <c r="CU8"/>
  <c r="CO13"/>
  <c r="CU13"/>
  <c r="CU44" i="1"/>
  <c r="DB44" s="1"/>
  <c r="CU26"/>
  <c r="CU35"/>
  <c r="CU37"/>
  <c r="CU39"/>
  <c r="CU41"/>
  <c r="CU43"/>
  <c r="CU17" i="3"/>
  <c r="CU24"/>
  <c r="CU29"/>
  <c r="CU32"/>
  <c r="CP5"/>
  <c r="CP7"/>
  <c r="CP9"/>
  <c r="CP11"/>
  <c r="CP13"/>
  <c r="CP15"/>
  <c r="CP17"/>
  <c r="CP19"/>
  <c r="CP21"/>
  <c r="CP23"/>
  <c r="CP25"/>
  <c r="CP27"/>
  <c r="CP29"/>
  <c r="CP31"/>
  <c r="CP33"/>
  <c r="CP35"/>
  <c r="CP42"/>
  <c r="CP40"/>
  <c r="CP38"/>
  <c r="CP36"/>
  <c r="CP44"/>
  <c r="CP6"/>
  <c r="CP8"/>
  <c r="CP10"/>
  <c r="CP12"/>
  <c r="CP14"/>
  <c r="CP16"/>
  <c r="CP18"/>
  <c r="CP20"/>
  <c r="CP22"/>
  <c r="CP24"/>
  <c r="CP26"/>
  <c r="CP28"/>
  <c r="CP30"/>
  <c r="CP32"/>
  <c r="CP34"/>
  <c r="CP43"/>
  <c r="CP41"/>
  <c r="CP39"/>
  <c r="CP37"/>
  <c r="CO5"/>
  <c r="CU5"/>
  <c r="CO8"/>
  <c r="CU8"/>
  <c r="CO13"/>
  <c r="CU13"/>
  <c r="CO16" i="2"/>
  <c r="CU16"/>
  <c r="CO20"/>
  <c r="CU20"/>
  <c r="CO27"/>
  <c r="CU27"/>
  <c r="DB36"/>
  <c r="DB38"/>
  <c r="DB40"/>
  <c r="DB42"/>
  <c r="CO9"/>
  <c r="CU9"/>
  <c r="CO12"/>
  <c r="CU12"/>
  <c r="CO17"/>
  <c r="CU17"/>
  <c r="CO22"/>
  <c r="CU22"/>
  <c r="CO24"/>
  <c r="CU24"/>
  <c r="CO29"/>
  <c r="CU29"/>
  <c r="CO32"/>
  <c r="CU32"/>
  <c r="CI37"/>
  <c r="CI41"/>
  <c r="CI35"/>
  <c r="CI31"/>
  <c r="CI27"/>
  <c r="CI23"/>
  <c r="CI19"/>
  <c r="CI15"/>
  <c r="CI11"/>
  <c r="CI7"/>
  <c r="CI36"/>
  <c r="CI40"/>
  <c r="CI34"/>
  <c r="CI30"/>
  <c r="CI26"/>
  <c r="CI22"/>
  <c r="CI18"/>
  <c r="CI14"/>
  <c r="CI10"/>
  <c r="CI6"/>
  <c r="CI38" i="3"/>
  <c r="CI42"/>
  <c r="CI32"/>
  <c r="CI28"/>
  <c r="CI24"/>
  <c r="CI20"/>
  <c r="CI16"/>
  <c r="CI12"/>
  <c r="CI8"/>
  <c r="CI44"/>
  <c r="CI37"/>
  <c r="CI41"/>
  <c r="CI35"/>
  <c r="CI31"/>
  <c r="CI27"/>
  <c r="CI23"/>
  <c r="CI19"/>
  <c r="CI15"/>
  <c r="CI11"/>
  <c r="CI7"/>
  <c r="CA44" i="1"/>
  <c r="CA26"/>
  <c r="CA35"/>
  <c r="CA37"/>
  <c r="CA39"/>
  <c r="CA41"/>
  <c r="CA43"/>
  <c r="CA36"/>
  <c r="CA38"/>
  <c r="CA40"/>
  <c r="CA42"/>
  <c r="CA7"/>
  <c r="CA10"/>
  <c r="CA28"/>
  <c r="CA31"/>
  <c r="CA34"/>
  <c r="CA17"/>
  <c r="CA42" i="2"/>
  <c r="CA40"/>
  <c r="CA38"/>
  <c r="CA36"/>
  <c r="CA15"/>
  <c r="CA35"/>
  <c r="CA39"/>
  <c r="CA43"/>
  <c r="CA5"/>
  <c r="CA8"/>
  <c r="CA13"/>
  <c r="CA16"/>
  <c r="CA20"/>
  <c r="CA27"/>
  <c r="CA9"/>
  <c r="CA12"/>
  <c r="CA17"/>
  <c r="CA22"/>
  <c r="CA24"/>
  <c r="CA29"/>
  <c r="CA32"/>
  <c r="CA37"/>
  <c r="CA41"/>
  <c r="CA44"/>
  <c r="CA7"/>
  <c r="CA10"/>
  <c r="CA19"/>
  <c r="CA21"/>
  <c r="CA30"/>
  <c r="CA6"/>
  <c r="CA11"/>
  <c r="CA14"/>
  <c r="CA18"/>
  <c r="CA23"/>
  <c r="CA25"/>
  <c r="CA28"/>
  <c r="CA31"/>
  <c r="CA34"/>
  <c r="CA19" i="1"/>
  <c r="CA21"/>
  <c r="CA12" i="3"/>
  <c r="CA26"/>
  <c r="CA10"/>
  <c r="CA13" i="1"/>
  <c r="CA22"/>
  <c r="CA29"/>
  <c r="CA9"/>
  <c r="CA15"/>
  <c r="CA14"/>
  <c r="CA16"/>
  <c r="CA20"/>
  <c r="CA11"/>
  <c r="CA6"/>
  <c r="CA23"/>
  <c r="CA27"/>
  <c r="CA33"/>
  <c r="CA9" i="3"/>
  <c r="CA22"/>
  <c r="CA34"/>
  <c r="CA33" i="2"/>
  <c r="CA8" i="1"/>
  <c r="CA12"/>
  <c r="CA32"/>
  <c r="CA24"/>
  <c r="CI39" i="2"/>
  <c r="CI43"/>
  <c r="CI33"/>
  <c r="CI29"/>
  <c r="CI25"/>
  <c r="CI21"/>
  <c r="CI17"/>
  <c r="CI13"/>
  <c r="CI9"/>
  <c r="CI5"/>
  <c r="CI38"/>
  <c r="CI42"/>
  <c r="CI32"/>
  <c r="CI28"/>
  <c r="CI24"/>
  <c r="CI20"/>
  <c r="CI16"/>
  <c r="CI12"/>
  <c r="CI8"/>
  <c r="CI44"/>
  <c r="CI36" i="3"/>
  <c r="CI40"/>
  <c r="CI34"/>
  <c r="CI30"/>
  <c r="CI26"/>
  <c r="CI22"/>
  <c r="CI18"/>
  <c r="CI14"/>
  <c r="CI10"/>
  <c r="CI6"/>
  <c r="CI39"/>
  <c r="CI43"/>
  <c r="CI33"/>
  <c r="CI29"/>
  <c r="CI25"/>
  <c r="CI21"/>
  <c r="CI17"/>
  <c r="CI13"/>
  <c r="CI9"/>
  <c r="CI5"/>
  <c r="CH37" l="1"/>
  <c r="CH35"/>
  <c r="CH39"/>
  <c r="CH43"/>
  <c r="CH44"/>
  <c r="CH20"/>
  <c r="CH27"/>
  <c r="CH33"/>
  <c r="CH38"/>
  <c r="CH42"/>
  <c r="CH15"/>
  <c r="CH41"/>
  <c r="CH19"/>
  <c r="CH21"/>
  <c r="CH30"/>
  <c r="CH36"/>
  <c r="CH40"/>
  <c r="CH13"/>
  <c r="CH8"/>
  <c r="CH5"/>
  <c r="CH32"/>
  <c r="CH29"/>
  <c r="CH24"/>
  <c r="CH17"/>
  <c r="CH16"/>
  <c r="CH7"/>
  <c r="CH31"/>
  <c r="CH28"/>
  <c r="CH25"/>
  <c r="CH23"/>
  <c r="CH18"/>
  <c r="CH14"/>
  <c r="CH11"/>
  <c r="CH6"/>
  <c r="CH36" i="2"/>
  <c r="CH38"/>
  <c r="CH40"/>
  <c r="CH42"/>
  <c r="CH15"/>
  <c r="CH32"/>
  <c r="CH29"/>
  <c r="CH24"/>
  <c r="CH22"/>
  <c r="CH17"/>
  <c r="CH12"/>
  <c r="CH9"/>
  <c r="CH27"/>
  <c r="CH20"/>
  <c r="CH16"/>
  <c r="CH13"/>
  <c r="CH8"/>
  <c r="CH5"/>
  <c r="CH43"/>
  <c r="CH39"/>
  <c r="CH35"/>
  <c r="CH34"/>
  <c r="CH31"/>
  <c r="CH28"/>
  <c r="CH25"/>
  <c r="CH23"/>
  <c r="CH18"/>
  <c r="CH14"/>
  <c r="CH11"/>
  <c r="CH6"/>
  <c r="CH30"/>
  <c r="CH21"/>
  <c r="CH19"/>
  <c r="CH10"/>
  <c r="CH7"/>
  <c r="CH44"/>
  <c r="CH41"/>
  <c r="CH37"/>
  <c r="CO42" i="3"/>
  <c r="CO38"/>
  <c r="CO33"/>
  <c r="CO27"/>
  <c r="CO20"/>
  <c r="CO44"/>
  <c r="CO43"/>
  <c r="CO39"/>
  <c r="CO35"/>
  <c r="CO37"/>
  <c r="CO40"/>
  <c r="CO36"/>
  <c r="CO30"/>
  <c r="CO21"/>
  <c r="CO19"/>
  <c r="CO41"/>
  <c r="CO15"/>
  <c r="CH43" i="1"/>
  <c r="CH41"/>
  <c r="CH39"/>
  <c r="CH37"/>
  <c r="CH35"/>
  <c r="CH26"/>
  <c r="CH44"/>
  <c r="CH17"/>
  <c r="CH34"/>
  <c r="CH31"/>
  <c r="CH28"/>
  <c r="CH10"/>
  <c r="CH7"/>
  <c r="CH42"/>
  <c r="CH40"/>
  <c r="CH38"/>
  <c r="CH36"/>
  <c r="CO32" i="3"/>
  <c r="CO29"/>
  <c r="CO24"/>
  <c r="CO17"/>
  <c r="CO5" i="2"/>
  <c r="CH33"/>
  <c r="CO43"/>
  <c r="CO39"/>
  <c r="CO35"/>
  <c r="CO16" i="3"/>
  <c r="CH34"/>
  <c r="CH22"/>
  <c r="CH9"/>
  <c r="CO34" i="2"/>
  <c r="CO31"/>
  <c r="CO28"/>
  <c r="CO25"/>
  <c r="CO23"/>
  <c r="CO18"/>
  <c r="CO14"/>
  <c r="CO11"/>
  <c r="CO6"/>
  <c r="CO30"/>
  <c r="CO21"/>
  <c r="CO19"/>
  <c r="CO7" i="3"/>
  <c r="CO31"/>
  <c r="CO28"/>
  <c r="CO25"/>
  <c r="CO23"/>
  <c r="CO18"/>
  <c r="CO14"/>
  <c r="CO11"/>
  <c r="CO6"/>
  <c r="CO10" i="2"/>
  <c r="CO7"/>
  <c r="CO44"/>
  <c r="CH26"/>
  <c r="CO41"/>
  <c r="CH10" i="3"/>
  <c r="CH26"/>
  <c r="CH12"/>
  <c r="CH30" i="1"/>
  <c r="CH25"/>
  <c r="CH18"/>
  <c r="CH21"/>
  <c r="CH19"/>
  <c r="DB32" i="2"/>
  <c r="DB29"/>
  <c r="DB24"/>
  <c r="DB22"/>
  <c r="DB17"/>
  <c r="DB12"/>
  <c r="DB9"/>
  <c r="DI42"/>
  <c r="DI40"/>
  <c r="DI38"/>
  <c r="DI36"/>
  <c r="DB27"/>
  <c r="DB20"/>
  <c r="DB16"/>
  <c r="DB13" i="3"/>
  <c r="DB8"/>
  <c r="DB5"/>
  <c r="DB32"/>
  <c r="DB29"/>
  <c r="DB24"/>
  <c r="DB17"/>
  <c r="DB43" i="1"/>
  <c r="DB41"/>
  <c r="DB39"/>
  <c r="DB37"/>
  <c r="DB35"/>
  <c r="DB26"/>
  <c r="DI44"/>
  <c r="DB13" i="2"/>
  <c r="DB8"/>
  <c r="DB5"/>
  <c r="CO42"/>
  <c r="CO40"/>
  <c r="CO38"/>
  <c r="CO36"/>
  <c r="CO15"/>
  <c r="CU24" i="1"/>
  <c r="CU32"/>
  <c r="CU12"/>
  <c r="CU8"/>
  <c r="DI42" i="3"/>
  <c r="DI38"/>
  <c r="DI33"/>
  <c r="DI27"/>
  <c r="DI20"/>
  <c r="DP44"/>
  <c r="CO33" i="2"/>
  <c r="CU33"/>
  <c r="DB43"/>
  <c r="DB39"/>
  <c r="DB35"/>
  <c r="DB16" i="3"/>
  <c r="CO34"/>
  <c r="CU34"/>
  <c r="CO22"/>
  <c r="CU22"/>
  <c r="CO9"/>
  <c r="CU9"/>
  <c r="CW7" s="1"/>
  <c r="CU33" i="1"/>
  <c r="CU27"/>
  <c r="CU23"/>
  <c r="CU6"/>
  <c r="CU11"/>
  <c r="CU20"/>
  <c r="CU16"/>
  <c r="DI43" i="3"/>
  <c r="DI39"/>
  <c r="DI35"/>
  <c r="CU14" i="1"/>
  <c r="CU15"/>
  <c r="DI37" i="3"/>
  <c r="DB34" i="2"/>
  <c r="DB31"/>
  <c r="DB28"/>
  <c r="DB25"/>
  <c r="DB23"/>
  <c r="DB18"/>
  <c r="DB14"/>
  <c r="DB11"/>
  <c r="DB6"/>
  <c r="DB30"/>
  <c r="DB21"/>
  <c r="DB19"/>
  <c r="DI15"/>
  <c r="DB17" i="1"/>
  <c r="DB34"/>
  <c r="DB31"/>
  <c r="DB28"/>
  <c r="DB10"/>
  <c r="DB7"/>
  <c r="DB7" i="3"/>
  <c r="DB31"/>
  <c r="DB28"/>
  <c r="DB25"/>
  <c r="DB23"/>
  <c r="DB18"/>
  <c r="DB14"/>
  <c r="DB11"/>
  <c r="DB6"/>
  <c r="DB10" i="2"/>
  <c r="DB7"/>
  <c r="DI44"/>
  <c r="CU9" i="1"/>
  <c r="CU29"/>
  <c r="CU22"/>
  <c r="CU13"/>
  <c r="CP5"/>
  <c r="CP7"/>
  <c r="CP9"/>
  <c r="CP11"/>
  <c r="CP13"/>
  <c r="CP15"/>
  <c r="CP17"/>
  <c r="CP19"/>
  <c r="CP21"/>
  <c r="CP23"/>
  <c r="CP25"/>
  <c r="CP27"/>
  <c r="CP29"/>
  <c r="CP31"/>
  <c r="CP33"/>
  <c r="CP35"/>
  <c r="CP42"/>
  <c r="CP40"/>
  <c r="CP38"/>
  <c r="CP36"/>
  <c r="CP44"/>
  <c r="CP6"/>
  <c r="CP8"/>
  <c r="CP10"/>
  <c r="CP12"/>
  <c r="CP14"/>
  <c r="CP16"/>
  <c r="CP18"/>
  <c r="CP20"/>
  <c r="CP22"/>
  <c r="CP24"/>
  <c r="CP26"/>
  <c r="CP28"/>
  <c r="CP30"/>
  <c r="CP32"/>
  <c r="CP34"/>
  <c r="CP43"/>
  <c r="CP41"/>
  <c r="CP39"/>
  <c r="CP37"/>
  <c r="CO5"/>
  <c r="CU5"/>
  <c r="DI40" i="3"/>
  <c r="DI36"/>
  <c r="DI30"/>
  <c r="DI21"/>
  <c r="DI19"/>
  <c r="DB42" i="1"/>
  <c r="DB40"/>
  <c r="DB38"/>
  <c r="DB36"/>
  <c r="CO26" i="2"/>
  <c r="CU26"/>
  <c r="CW43" s="1"/>
  <c r="DB41"/>
  <c r="DB37"/>
  <c r="CO10" i="3"/>
  <c r="CU10"/>
  <c r="CO26"/>
  <c r="CU26"/>
  <c r="CO12"/>
  <c r="CU12"/>
  <c r="CO30" i="1"/>
  <c r="CU30"/>
  <c r="CO25"/>
  <c r="CU25"/>
  <c r="CO18"/>
  <c r="CU18"/>
  <c r="CO21"/>
  <c r="CU21"/>
  <c r="CO19"/>
  <c r="CU19"/>
  <c r="DI41" i="3"/>
  <c r="DI15"/>
  <c r="DP41" l="1"/>
  <c r="DB21" i="1"/>
  <c r="DB25"/>
  <c r="DB12" i="3"/>
  <c r="DB10"/>
  <c r="DI41" i="2"/>
  <c r="DI36" i="1"/>
  <c r="DI40"/>
  <c r="DP19" i="3"/>
  <c r="DP30"/>
  <c r="CO36" i="1"/>
  <c r="CO38"/>
  <c r="CO40"/>
  <c r="CO42"/>
  <c r="CO7"/>
  <c r="CO10"/>
  <c r="CO28"/>
  <c r="CO31"/>
  <c r="CO34"/>
  <c r="CO17"/>
  <c r="CO44"/>
  <c r="CO26"/>
  <c r="CO35"/>
  <c r="CO37"/>
  <c r="CO39"/>
  <c r="CO41"/>
  <c r="CO43"/>
  <c r="DI5" i="2"/>
  <c r="DI8"/>
  <c r="DI13"/>
  <c r="DP44" i="1"/>
  <c r="DI26"/>
  <c r="DI35"/>
  <c r="DI37"/>
  <c r="DI39"/>
  <c r="DI41"/>
  <c r="DI43"/>
  <c r="DI17" i="3"/>
  <c r="DI24"/>
  <c r="DI29"/>
  <c r="DI32"/>
  <c r="DI5"/>
  <c r="DI8"/>
  <c r="DI13"/>
  <c r="DI16" i="2"/>
  <c r="DI20"/>
  <c r="DI27"/>
  <c r="DP36"/>
  <c r="DP38"/>
  <c r="DP40"/>
  <c r="DP42"/>
  <c r="DI9"/>
  <c r="DI12"/>
  <c r="DI17"/>
  <c r="DI22"/>
  <c r="DI24"/>
  <c r="DI29"/>
  <c r="DI32"/>
  <c r="CO13" i="1"/>
  <c r="CO22"/>
  <c r="CO29"/>
  <c r="CO9"/>
  <c r="CO15"/>
  <c r="CO14"/>
  <c r="CO16"/>
  <c r="CO20"/>
  <c r="CO11"/>
  <c r="CO6"/>
  <c r="CO23"/>
  <c r="CO27"/>
  <c r="CO33"/>
  <c r="CO8"/>
  <c r="CO12"/>
  <c r="CO32"/>
  <c r="CO24"/>
  <c r="CW37" i="2"/>
  <c r="CW41"/>
  <c r="CW33"/>
  <c r="CW29"/>
  <c r="CW25"/>
  <c r="CW21"/>
  <c r="CW17"/>
  <c r="CW13"/>
  <c r="CW9"/>
  <c r="CW5"/>
  <c r="CW38"/>
  <c r="CW42"/>
  <c r="CW32"/>
  <c r="CW28"/>
  <c r="CW24"/>
  <c r="CW20"/>
  <c r="CW16"/>
  <c r="CW12"/>
  <c r="CW8"/>
  <c r="CW38" i="3"/>
  <c r="CW42"/>
  <c r="CW32"/>
  <c r="CW28"/>
  <c r="CW24"/>
  <c r="CW20"/>
  <c r="CW16"/>
  <c r="CW12"/>
  <c r="CW8"/>
  <c r="CW43"/>
  <c r="CW39"/>
  <c r="CW35"/>
  <c r="CW31"/>
  <c r="CW27"/>
  <c r="CW23"/>
  <c r="CW19"/>
  <c r="CW15"/>
  <c r="CW11"/>
  <c r="DP15"/>
  <c r="DB19" i="1"/>
  <c r="DB18"/>
  <c r="DB30"/>
  <c r="DB26" i="3"/>
  <c r="DI37" i="2"/>
  <c r="DB26"/>
  <c r="DI38" i="1"/>
  <c r="DI42"/>
  <c r="DP21" i="3"/>
  <c r="DP36"/>
  <c r="DP40"/>
  <c r="CW5" i="1"/>
  <c r="CV21" s="1"/>
  <c r="CW7"/>
  <c r="CW9"/>
  <c r="CW11"/>
  <c r="CW13"/>
  <c r="CW15"/>
  <c r="CW17"/>
  <c r="CW19"/>
  <c r="CW21"/>
  <c r="CW23"/>
  <c r="CW25"/>
  <c r="CW27"/>
  <c r="CW29"/>
  <c r="CW31"/>
  <c r="CW33"/>
  <c r="CW35"/>
  <c r="CW41"/>
  <c r="CW39"/>
  <c r="CW37"/>
  <c r="CW44"/>
  <c r="CW43"/>
  <c r="CW6"/>
  <c r="CW8"/>
  <c r="CV5" s="1"/>
  <c r="CW10"/>
  <c r="CW12"/>
  <c r="CW14"/>
  <c r="CW16"/>
  <c r="CW18"/>
  <c r="CW20"/>
  <c r="CW22"/>
  <c r="CW24"/>
  <c r="CW26"/>
  <c r="CW28"/>
  <c r="CW30"/>
  <c r="CW32"/>
  <c r="CV16" s="1"/>
  <c r="CW34"/>
  <c r="CW42"/>
  <c r="CW40"/>
  <c r="CW38"/>
  <c r="CW36"/>
  <c r="DB5"/>
  <c r="CV13"/>
  <c r="DB13"/>
  <c r="CV22"/>
  <c r="DB22"/>
  <c r="CV29"/>
  <c r="DB29"/>
  <c r="CV9"/>
  <c r="DB9"/>
  <c r="DP44" i="2"/>
  <c r="DI7"/>
  <c r="DI10"/>
  <c r="DI6" i="3"/>
  <c r="DI11"/>
  <c r="DI14"/>
  <c r="DI18"/>
  <c r="DI23"/>
  <c r="DI25"/>
  <c r="DI28"/>
  <c r="DI31"/>
  <c r="DI7"/>
  <c r="DI7" i="1"/>
  <c r="DI10"/>
  <c r="DI28"/>
  <c r="DI31"/>
  <c r="DI34"/>
  <c r="DI17"/>
  <c r="DP15" i="2"/>
  <c r="DI19"/>
  <c r="DI21"/>
  <c r="DI30"/>
  <c r="DI6"/>
  <c r="DI11"/>
  <c r="DI14"/>
  <c r="DI18"/>
  <c r="DI23"/>
  <c r="DI25"/>
  <c r="DI28"/>
  <c r="DI31"/>
  <c r="DI34"/>
  <c r="DP37" i="3"/>
  <c r="CV15" i="1"/>
  <c r="DB15"/>
  <c r="CV14"/>
  <c r="DB14"/>
  <c r="DP35" i="3"/>
  <c r="DP39"/>
  <c r="DP43"/>
  <c r="DB16" i="1"/>
  <c r="CV20"/>
  <c r="DB20"/>
  <c r="CV11"/>
  <c r="DB11"/>
  <c r="CV6"/>
  <c r="DB6"/>
  <c r="CV23"/>
  <c r="DB23"/>
  <c r="CV27"/>
  <c r="DB27"/>
  <c r="CV33"/>
  <c r="DB33"/>
  <c r="DB9" i="3"/>
  <c r="DB22"/>
  <c r="DB34"/>
  <c r="DI16"/>
  <c r="DI35" i="2"/>
  <c r="DI39"/>
  <c r="DI43"/>
  <c r="DB33"/>
  <c r="DP20" i="3"/>
  <c r="DP27"/>
  <c r="DP33"/>
  <c r="DP38"/>
  <c r="DP42"/>
  <c r="CV8" i="1"/>
  <c r="DB8"/>
  <c r="CV12"/>
  <c r="DB12"/>
  <c r="CV32"/>
  <c r="DB32"/>
  <c r="CV24"/>
  <c r="DB24"/>
  <c r="CW39" i="2"/>
  <c r="CW35"/>
  <c r="CW31"/>
  <c r="CW27"/>
  <c r="CW23"/>
  <c r="CW19"/>
  <c r="CW15"/>
  <c r="CW11"/>
  <c r="CW7"/>
  <c r="CW36"/>
  <c r="CW40"/>
  <c r="CW34"/>
  <c r="CW30"/>
  <c r="CW26"/>
  <c r="CW22"/>
  <c r="CW18"/>
  <c r="CW14"/>
  <c r="CW10"/>
  <c r="CW6"/>
  <c r="CV26" s="1"/>
  <c r="CW44"/>
  <c r="CW36" i="3"/>
  <c r="CW40"/>
  <c r="CW34"/>
  <c r="CW30"/>
  <c r="CW26"/>
  <c r="CW22"/>
  <c r="CW18"/>
  <c r="CW14"/>
  <c r="CW10"/>
  <c r="CW6"/>
  <c r="CW44"/>
  <c r="CW37"/>
  <c r="CW41"/>
  <c r="CW33"/>
  <c r="CW29"/>
  <c r="CW25"/>
  <c r="CW21"/>
  <c r="CW17"/>
  <c r="CW13"/>
  <c r="CW9"/>
  <c r="CW5"/>
  <c r="CV12" s="1"/>
  <c r="DI24" i="1" l="1"/>
  <c r="DI32"/>
  <c r="DI12"/>
  <c r="DI8"/>
  <c r="DI33" i="2"/>
  <c r="DP43"/>
  <c r="DP39"/>
  <c r="DP35"/>
  <c r="DP16" i="3"/>
  <c r="DI34"/>
  <c r="DI22"/>
  <c r="DI9"/>
  <c r="DI33" i="1"/>
  <c r="DI27"/>
  <c r="DI23"/>
  <c r="DI6"/>
  <c r="DI11"/>
  <c r="DI20"/>
  <c r="DI16"/>
  <c r="DI14"/>
  <c r="DI15"/>
  <c r="DP34" i="2"/>
  <c r="DP31"/>
  <c r="DP28"/>
  <c r="DP25"/>
  <c r="DP23"/>
  <c r="DP18"/>
  <c r="DP14"/>
  <c r="DP11"/>
  <c r="DP6"/>
  <c r="DP30"/>
  <c r="DP21"/>
  <c r="DP19"/>
  <c r="DP17" i="1"/>
  <c r="DP34"/>
  <c r="DP31"/>
  <c r="DP28"/>
  <c r="DP10"/>
  <c r="DP7"/>
  <c r="DP7" i="3"/>
  <c r="DP31"/>
  <c r="DP28"/>
  <c r="DP25"/>
  <c r="DP23"/>
  <c r="DP18"/>
  <c r="DP14"/>
  <c r="DP11"/>
  <c r="DP6"/>
  <c r="DP10" i="2"/>
  <c r="DP7"/>
  <c r="DI9" i="1"/>
  <c r="DI29"/>
  <c r="DI22"/>
  <c r="DI13"/>
  <c r="DD5"/>
  <c r="DD7"/>
  <c r="DD9"/>
  <c r="DD11"/>
  <c r="DD13"/>
  <c r="DD15"/>
  <c r="DD17"/>
  <c r="DD19"/>
  <c r="DD21"/>
  <c r="DD23"/>
  <c r="DD25"/>
  <c r="DD27"/>
  <c r="DD29"/>
  <c r="DD31"/>
  <c r="DD33"/>
  <c r="DD35"/>
  <c r="DD43"/>
  <c r="DD42"/>
  <c r="DD40"/>
  <c r="DD38"/>
  <c r="DD36"/>
  <c r="DD44"/>
  <c r="DD6"/>
  <c r="DD8"/>
  <c r="DD10"/>
  <c r="DD12"/>
  <c r="DD14"/>
  <c r="DD16"/>
  <c r="DD18"/>
  <c r="DD20"/>
  <c r="DC30" s="1"/>
  <c r="DD22"/>
  <c r="DD24"/>
  <c r="DC19" s="1"/>
  <c r="DD26"/>
  <c r="DD28"/>
  <c r="DD30"/>
  <c r="DD32"/>
  <c r="DD34"/>
  <c r="DD41"/>
  <c r="DD39"/>
  <c r="DD37"/>
  <c r="DC5"/>
  <c r="DI5"/>
  <c r="DP42"/>
  <c r="DP38"/>
  <c r="DI26" i="2"/>
  <c r="DK44" s="1"/>
  <c r="DP37"/>
  <c r="DI26" i="3"/>
  <c r="DI30" i="1"/>
  <c r="DI18"/>
  <c r="DI19"/>
  <c r="DP32" i="2"/>
  <c r="DP29"/>
  <c r="DP24"/>
  <c r="DP22"/>
  <c r="DP17"/>
  <c r="DP12"/>
  <c r="DP9"/>
  <c r="DP27"/>
  <c r="DP20"/>
  <c r="DP16"/>
  <c r="DP13" i="3"/>
  <c r="DP8"/>
  <c r="DP5"/>
  <c r="DP32"/>
  <c r="DP29"/>
  <c r="DP24"/>
  <c r="DP17"/>
  <c r="DP43" i="1"/>
  <c r="DP41"/>
  <c r="DP39"/>
  <c r="DP37"/>
  <c r="DP35"/>
  <c r="DP26"/>
  <c r="DP13" i="2"/>
  <c r="DP8"/>
  <c r="DK6"/>
  <c r="DK10"/>
  <c r="DK14"/>
  <c r="DK18"/>
  <c r="DK22"/>
  <c r="DK26"/>
  <c r="DK30"/>
  <c r="DK34"/>
  <c r="DK42"/>
  <c r="DK38"/>
  <c r="DK5"/>
  <c r="DK9"/>
  <c r="DK13"/>
  <c r="DK17"/>
  <c r="DK19"/>
  <c r="DK21"/>
  <c r="DK23"/>
  <c r="DK25"/>
  <c r="DK27"/>
  <c r="DK29"/>
  <c r="DK31"/>
  <c r="DK33"/>
  <c r="DK35"/>
  <c r="DK41"/>
  <c r="DK39"/>
  <c r="DK37"/>
  <c r="DP5"/>
  <c r="DD37" i="3"/>
  <c r="DD41"/>
  <c r="DD32"/>
  <c r="DD28"/>
  <c r="DD24"/>
  <c r="DD20"/>
  <c r="DD16"/>
  <c r="DD12"/>
  <c r="DD8"/>
  <c r="DD44"/>
  <c r="DD38"/>
  <c r="DD42"/>
  <c r="DD35"/>
  <c r="DD31"/>
  <c r="DD27"/>
  <c r="DD23"/>
  <c r="DD19"/>
  <c r="DD15"/>
  <c r="DD11"/>
  <c r="DD7"/>
  <c r="DD38" i="2"/>
  <c r="DD42"/>
  <c r="DD35"/>
  <c r="DD31"/>
  <c r="DD27"/>
  <c r="DD23"/>
  <c r="DD19"/>
  <c r="DD15"/>
  <c r="DD11"/>
  <c r="DD7"/>
  <c r="DD39"/>
  <c r="DD34"/>
  <c r="DD30"/>
  <c r="DD26"/>
  <c r="DD22"/>
  <c r="DD18"/>
  <c r="DD14"/>
  <c r="DD10"/>
  <c r="DD6"/>
  <c r="CV10" i="3"/>
  <c r="CV25" i="1"/>
  <c r="CV15" i="3"/>
  <c r="CV41"/>
  <c r="CV19"/>
  <c r="CV21"/>
  <c r="CV30"/>
  <c r="CV36"/>
  <c r="CV40"/>
  <c r="CV37"/>
  <c r="CV35"/>
  <c r="CV39"/>
  <c r="CV43"/>
  <c r="CV20"/>
  <c r="CV27"/>
  <c r="CV33"/>
  <c r="CV38"/>
  <c r="CV42"/>
  <c r="CV13"/>
  <c r="CV8"/>
  <c r="CV32"/>
  <c r="CV29"/>
  <c r="CV24"/>
  <c r="CV17"/>
  <c r="CV5"/>
  <c r="CV16"/>
  <c r="CV7"/>
  <c r="CV31"/>
  <c r="CV28"/>
  <c r="CV25"/>
  <c r="CV23"/>
  <c r="CV18"/>
  <c r="CV14"/>
  <c r="CV11"/>
  <c r="CV6"/>
  <c r="CV43" i="1"/>
  <c r="CV41"/>
  <c r="CV39"/>
  <c r="CV37"/>
  <c r="CV35"/>
  <c r="CV26"/>
  <c r="CV17"/>
  <c r="CV34"/>
  <c r="CV31"/>
  <c r="CV28"/>
  <c r="CV10"/>
  <c r="CV7"/>
  <c r="CV42"/>
  <c r="CV40"/>
  <c r="CV38"/>
  <c r="CV36"/>
  <c r="CV15" i="2"/>
  <c r="CV36"/>
  <c r="CV38"/>
  <c r="CV40"/>
  <c r="CV42"/>
  <c r="CV32"/>
  <c r="CV29"/>
  <c r="CV24"/>
  <c r="CV22"/>
  <c r="CV17"/>
  <c r="CV12"/>
  <c r="CV9"/>
  <c r="CV27"/>
  <c r="CV20"/>
  <c r="CV16"/>
  <c r="CV13"/>
  <c r="CV8"/>
  <c r="CV5"/>
  <c r="CV43"/>
  <c r="CV39"/>
  <c r="CV35"/>
  <c r="CV34"/>
  <c r="CV31"/>
  <c r="CV28"/>
  <c r="CV25"/>
  <c r="CV23"/>
  <c r="CV18"/>
  <c r="CV14"/>
  <c r="CV11"/>
  <c r="CV6"/>
  <c r="CV30"/>
  <c r="CV21"/>
  <c r="CV19"/>
  <c r="CV10"/>
  <c r="CV7"/>
  <c r="CV41"/>
  <c r="CV37"/>
  <c r="DP40" i="1"/>
  <c r="DP36"/>
  <c r="DP41" i="2"/>
  <c r="DI10" i="3"/>
  <c r="DI12"/>
  <c r="DC25" i="1"/>
  <c r="DI25"/>
  <c r="DC21"/>
  <c r="DI21"/>
  <c r="CV33" i="2"/>
  <c r="CV34" i="3"/>
  <c r="CV22"/>
  <c r="CV9"/>
  <c r="CV26"/>
  <c r="CV30" i="1"/>
  <c r="CV18"/>
  <c r="CV19"/>
  <c r="DD39" i="3"/>
  <c r="DD34"/>
  <c r="DD30"/>
  <c r="DD26"/>
  <c r="DD22"/>
  <c r="DD18"/>
  <c r="DD14"/>
  <c r="DD10"/>
  <c r="DD6"/>
  <c r="DC10" s="1"/>
  <c r="DD36"/>
  <c r="DD40"/>
  <c r="DD43"/>
  <c r="DD33"/>
  <c r="DD29"/>
  <c r="DD25"/>
  <c r="DD21"/>
  <c r="DD17"/>
  <c r="DD13"/>
  <c r="DD9"/>
  <c r="DD5"/>
  <c r="DD36" i="2"/>
  <c r="DD40"/>
  <c r="DD43"/>
  <c r="DD33"/>
  <c r="DD29"/>
  <c r="DD25"/>
  <c r="DD21"/>
  <c r="DD17"/>
  <c r="DD13"/>
  <c r="DD9"/>
  <c r="DD5"/>
  <c r="DD37"/>
  <c r="DD41"/>
  <c r="DD32"/>
  <c r="DD28"/>
  <c r="DD24"/>
  <c r="DD20"/>
  <c r="DD16"/>
  <c r="DD12"/>
  <c r="DD8"/>
  <c r="DD44"/>
  <c r="DC42" l="1"/>
  <c r="DC40"/>
  <c r="DC38"/>
  <c r="DC36"/>
  <c r="DC15"/>
  <c r="DC44"/>
  <c r="DC8"/>
  <c r="DC13"/>
  <c r="DC16"/>
  <c r="DC20"/>
  <c r="DC27"/>
  <c r="DC9"/>
  <c r="DC12"/>
  <c r="DC17"/>
  <c r="DC22"/>
  <c r="DC24"/>
  <c r="DC29"/>
  <c r="DC32"/>
  <c r="DC37"/>
  <c r="DC7"/>
  <c r="DC10"/>
  <c r="DC19"/>
  <c r="DC21"/>
  <c r="DC30"/>
  <c r="DC6"/>
  <c r="DC11"/>
  <c r="DC14"/>
  <c r="DC18"/>
  <c r="DC23"/>
  <c r="DC25"/>
  <c r="DC28"/>
  <c r="DC31"/>
  <c r="DC34"/>
  <c r="DC35"/>
  <c r="DC39"/>
  <c r="DC43"/>
  <c r="DC41"/>
  <c r="DC5"/>
  <c r="DC44" i="3"/>
  <c r="DC42"/>
  <c r="DC38"/>
  <c r="DC33"/>
  <c r="DC27"/>
  <c r="DC20"/>
  <c r="DC43"/>
  <c r="DC39"/>
  <c r="DC35"/>
  <c r="DC37"/>
  <c r="DC40"/>
  <c r="DC36"/>
  <c r="DC30"/>
  <c r="DC21"/>
  <c r="DC19"/>
  <c r="DC41"/>
  <c r="DC15"/>
  <c r="DC17"/>
  <c r="DC24"/>
  <c r="DC29"/>
  <c r="DC32"/>
  <c r="DC5"/>
  <c r="DC8"/>
  <c r="DC13"/>
  <c r="DC6"/>
  <c r="DC11"/>
  <c r="DC14"/>
  <c r="DC18"/>
  <c r="DC23"/>
  <c r="DC25"/>
  <c r="DC28"/>
  <c r="DC31"/>
  <c r="DC7"/>
  <c r="DC16"/>
  <c r="DP21" i="1"/>
  <c r="DP25"/>
  <c r="DP12" i="3"/>
  <c r="DP10"/>
  <c r="DC44" i="1"/>
  <c r="DC26"/>
  <c r="DC35"/>
  <c r="DC37"/>
  <c r="DC39"/>
  <c r="DC41"/>
  <c r="DC43"/>
  <c r="DC38"/>
  <c r="DC42"/>
  <c r="DC7"/>
  <c r="DC10"/>
  <c r="DC28"/>
  <c r="DC31"/>
  <c r="DC34"/>
  <c r="DC17"/>
  <c r="DC36"/>
  <c r="DC40"/>
  <c r="DK15" i="2"/>
  <c r="DK11"/>
  <c r="DK7"/>
  <c r="DK36"/>
  <c r="DK40"/>
  <c r="DK43"/>
  <c r="DK32"/>
  <c r="DK28"/>
  <c r="DK24"/>
  <c r="DK20"/>
  <c r="DK16"/>
  <c r="DK12"/>
  <c r="DK8"/>
  <c r="DJ8" s="1"/>
  <c r="DJ13"/>
  <c r="DK36" i="3"/>
  <c r="DK40"/>
  <c r="DK43"/>
  <c r="DK32"/>
  <c r="DK28"/>
  <c r="DK24"/>
  <c r="DK20"/>
  <c r="DK16"/>
  <c r="DK12"/>
  <c r="DK8"/>
  <c r="DK44"/>
  <c r="DK37"/>
  <c r="DK41"/>
  <c r="DK33"/>
  <c r="DK29"/>
  <c r="DK25"/>
  <c r="DK21"/>
  <c r="DK17"/>
  <c r="DK13"/>
  <c r="DK9"/>
  <c r="DK5"/>
  <c r="DJ16" i="2"/>
  <c r="DJ20"/>
  <c r="DJ27"/>
  <c r="DJ9"/>
  <c r="DJ12"/>
  <c r="DJ17"/>
  <c r="DJ22"/>
  <c r="DJ24"/>
  <c r="DJ29"/>
  <c r="DJ32"/>
  <c r="DC18" i="1"/>
  <c r="DC26" i="3"/>
  <c r="DJ37" i="2"/>
  <c r="DC26"/>
  <c r="DC13" i="1"/>
  <c r="DC22"/>
  <c r="DC29"/>
  <c r="DC9"/>
  <c r="DJ7" i="2"/>
  <c r="DJ10"/>
  <c r="DJ19"/>
  <c r="DJ21"/>
  <c r="DJ30"/>
  <c r="DJ6"/>
  <c r="DJ11"/>
  <c r="DJ14"/>
  <c r="DJ18"/>
  <c r="DJ23"/>
  <c r="DJ25"/>
  <c r="DJ28"/>
  <c r="DJ31"/>
  <c r="DJ34"/>
  <c r="DC15" i="1"/>
  <c r="DC14"/>
  <c r="DC16"/>
  <c r="DC20"/>
  <c r="DC11"/>
  <c r="DC6"/>
  <c r="DC23"/>
  <c r="DC27"/>
  <c r="DC33"/>
  <c r="DC9" i="3"/>
  <c r="DC22"/>
  <c r="DC34"/>
  <c r="DJ35" i="2"/>
  <c r="DC33"/>
  <c r="DC8" i="1"/>
  <c r="DC12"/>
  <c r="DC32"/>
  <c r="DC24"/>
  <c r="DJ36" i="2"/>
  <c r="DJ38"/>
  <c r="DJ40"/>
  <c r="DJ42"/>
  <c r="DJ44"/>
  <c r="DJ15"/>
  <c r="DP19" i="1"/>
  <c r="DP18"/>
  <c r="DP30"/>
  <c r="DP26" i="3"/>
  <c r="DJ26" i="2"/>
  <c r="DP26"/>
  <c r="DK5" i="1"/>
  <c r="DK7"/>
  <c r="DK9"/>
  <c r="DK11"/>
  <c r="DK13"/>
  <c r="DK15"/>
  <c r="DK17"/>
  <c r="DK19"/>
  <c r="DK21"/>
  <c r="DK23"/>
  <c r="DK25"/>
  <c r="DK27"/>
  <c r="DK29"/>
  <c r="DK31"/>
  <c r="DK33"/>
  <c r="DK35"/>
  <c r="DK41"/>
  <c r="DK39"/>
  <c r="DK37"/>
  <c r="DK44"/>
  <c r="DK6"/>
  <c r="DJ5" s="1"/>
  <c r="DK8"/>
  <c r="DK10"/>
  <c r="DK12"/>
  <c r="DK14"/>
  <c r="DK16"/>
  <c r="DK18"/>
  <c r="DK20"/>
  <c r="DK22"/>
  <c r="DK24"/>
  <c r="DK26"/>
  <c r="DK28"/>
  <c r="DK30"/>
  <c r="DK32"/>
  <c r="DK34"/>
  <c r="DK43"/>
  <c r="DK42"/>
  <c r="DK40"/>
  <c r="DK38"/>
  <c r="DK36"/>
  <c r="DP5"/>
  <c r="DJ13"/>
  <c r="DP13"/>
  <c r="DJ22"/>
  <c r="DP22"/>
  <c r="DJ29"/>
  <c r="DP29"/>
  <c r="DJ9"/>
  <c r="DP9"/>
  <c r="DJ15"/>
  <c r="DP15"/>
  <c r="DJ14"/>
  <c r="DP14"/>
  <c r="DJ16"/>
  <c r="DP16"/>
  <c r="DJ20"/>
  <c r="DP20"/>
  <c r="DJ11"/>
  <c r="DP11"/>
  <c r="DJ6"/>
  <c r="DP6"/>
  <c r="DJ23"/>
  <c r="DP23"/>
  <c r="DJ27"/>
  <c r="DP27"/>
  <c r="DJ33"/>
  <c r="DP33"/>
  <c r="DP9" i="3"/>
  <c r="DP22"/>
  <c r="DP34"/>
  <c r="DJ33" i="2"/>
  <c r="DP33"/>
  <c r="DJ8" i="1"/>
  <c r="DP8"/>
  <c r="DJ12"/>
  <c r="DP12"/>
  <c r="DJ32"/>
  <c r="DP32"/>
  <c r="DJ24"/>
  <c r="DP24"/>
  <c r="DC12" i="3"/>
  <c r="DK38"/>
  <c r="DK42"/>
  <c r="DK34"/>
  <c r="DK30"/>
  <c r="DK26"/>
  <c r="DK22"/>
  <c r="DK18"/>
  <c r="DK14"/>
  <c r="DK10"/>
  <c r="DK6"/>
  <c r="DJ26" s="1"/>
  <c r="DK39"/>
  <c r="DK35"/>
  <c r="DK31"/>
  <c r="DK27"/>
  <c r="DK23"/>
  <c r="DK19"/>
  <c r="DK15"/>
  <c r="DK11"/>
  <c r="DK7"/>
  <c r="DJ43" i="2"/>
  <c r="DS6" i="1" l="1"/>
  <c r="DS8"/>
  <c r="DS10"/>
  <c r="DS12"/>
  <c r="DS14"/>
  <c r="DS16"/>
  <c r="DS18"/>
  <c r="DS20"/>
  <c r="DS22"/>
  <c r="DS24"/>
  <c r="DS26"/>
  <c r="DS28"/>
  <c r="DS30"/>
  <c r="DS32"/>
  <c r="DS34"/>
  <c r="DS44"/>
  <c r="DS43"/>
  <c r="DS42"/>
  <c r="DS40"/>
  <c r="DS38"/>
  <c r="DS36"/>
  <c r="DS5"/>
  <c r="DS7"/>
  <c r="DS9"/>
  <c r="DS11"/>
  <c r="DS13"/>
  <c r="DS15"/>
  <c r="DS17"/>
  <c r="DS19"/>
  <c r="DS21"/>
  <c r="DS23"/>
  <c r="DS25"/>
  <c r="DS27"/>
  <c r="DS29"/>
  <c r="DS31"/>
  <c r="DS33"/>
  <c r="DS35"/>
  <c r="DS41"/>
  <c r="DS39"/>
  <c r="DS37"/>
  <c r="DQ24"/>
  <c r="DV24" s="1"/>
  <c r="DQ32"/>
  <c r="DV32" s="1"/>
  <c r="DQ12"/>
  <c r="DV12" s="1"/>
  <c r="DQ8"/>
  <c r="DV8" s="1"/>
  <c r="DQ33"/>
  <c r="DV33" s="1"/>
  <c r="DQ27"/>
  <c r="DV27" s="1"/>
  <c r="DQ23"/>
  <c r="DV23" s="1"/>
  <c r="DQ6"/>
  <c r="DV6" s="1"/>
  <c r="DQ11"/>
  <c r="DV11" s="1"/>
  <c r="DQ20"/>
  <c r="DV20" s="1"/>
  <c r="DQ16"/>
  <c r="DV16" s="1"/>
  <c r="DQ14"/>
  <c r="DV14" s="1"/>
  <c r="DQ15"/>
  <c r="DV15" s="1"/>
  <c r="DQ9"/>
  <c r="DV9" s="1"/>
  <c r="DQ22"/>
  <c r="DV22" s="1"/>
  <c r="DQ13"/>
  <c r="DV13" s="1"/>
  <c r="DQ30"/>
  <c r="DV30" s="1"/>
  <c r="DQ18"/>
  <c r="DV18" s="1"/>
  <c r="DQ19"/>
  <c r="DV19" s="1"/>
  <c r="DS37" i="3"/>
  <c r="DS41"/>
  <c r="DS33"/>
  <c r="DS29"/>
  <c r="DS25"/>
  <c r="DS21"/>
  <c r="DS17"/>
  <c r="DS13"/>
  <c r="DS9"/>
  <c r="DS5"/>
  <c r="DQ34" s="1"/>
  <c r="DV34" s="1"/>
  <c r="DS36"/>
  <c r="DS40"/>
  <c r="DS43"/>
  <c r="DS34"/>
  <c r="DS30"/>
  <c r="DS26"/>
  <c r="DS22"/>
  <c r="DS18"/>
  <c r="DS14"/>
  <c r="DS10"/>
  <c r="DS6"/>
  <c r="DS36" i="2"/>
  <c r="DS40"/>
  <c r="DS43"/>
  <c r="DS34"/>
  <c r="DS30"/>
  <c r="DS26"/>
  <c r="DS22"/>
  <c r="DS18"/>
  <c r="DS14"/>
  <c r="DS10"/>
  <c r="DS6"/>
  <c r="DS39"/>
  <c r="DS35"/>
  <c r="DS31"/>
  <c r="DS27"/>
  <c r="DS23"/>
  <c r="DS19"/>
  <c r="DS15"/>
  <c r="DS11"/>
  <c r="DS7"/>
  <c r="DJ41"/>
  <c r="DQ25" i="1"/>
  <c r="DQ21"/>
  <c r="DV21" s="1"/>
  <c r="DJ39" i="2"/>
  <c r="DJ44" i="1"/>
  <c r="DJ40"/>
  <c r="DJ36"/>
  <c r="DJ17"/>
  <c r="DJ34"/>
  <c r="DJ31"/>
  <c r="DJ28"/>
  <c r="DJ10"/>
  <c r="DJ7"/>
  <c r="DJ42"/>
  <c r="DJ38"/>
  <c r="DJ43"/>
  <c r="DJ41"/>
  <c r="DJ39"/>
  <c r="DJ37"/>
  <c r="DJ35"/>
  <c r="DJ26"/>
  <c r="DJ44" i="3"/>
  <c r="DJ15"/>
  <c r="DJ21"/>
  <c r="DJ36"/>
  <c r="DJ40"/>
  <c r="DJ37"/>
  <c r="DJ35"/>
  <c r="DJ39"/>
  <c r="DJ43"/>
  <c r="DJ20"/>
  <c r="DJ27"/>
  <c r="DJ33"/>
  <c r="DJ38"/>
  <c r="DJ42"/>
  <c r="DJ41"/>
  <c r="DJ19"/>
  <c r="DJ30"/>
  <c r="DJ5"/>
  <c r="DJ16"/>
  <c r="DJ7"/>
  <c r="DJ31"/>
  <c r="DJ28"/>
  <c r="DJ25"/>
  <c r="DJ23"/>
  <c r="DJ18"/>
  <c r="DJ14"/>
  <c r="DJ11"/>
  <c r="DJ6"/>
  <c r="DJ13"/>
  <c r="DJ8"/>
  <c r="DJ32"/>
  <c r="DJ29"/>
  <c r="DJ24"/>
  <c r="DJ17"/>
  <c r="DJ34"/>
  <c r="DJ22"/>
  <c r="DJ9"/>
  <c r="DJ30" i="1"/>
  <c r="DJ18"/>
  <c r="DJ19"/>
  <c r="DS39" i="3"/>
  <c r="DS35"/>
  <c r="DS31"/>
  <c r="DS27"/>
  <c r="DS23"/>
  <c r="DS19"/>
  <c r="DS15"/>
  <c r="DS11"/>
  <c r="DS7"/>
  <c r="DQ12" s="1"/>
  <c r="DV12" s="1"/>
  <c r="DS38"/>
  <c r="DS42"/>
  <c r="DS44"/>
  <c r="DS32"/>
  <c r="DS28"/>
  <c r="DS24"/>
  <c r="DS20"/>
  <c r="DS16"/>
  <c r="DS12"/>
  <c r="DS8"/>
  <c r="DS38" i="2"/>
  <c r="DS42"/>
  <c r="DS44"/>
  <c r="DS32"/>
  <c r="DS28"/>
  <c r="DS24"/>
  <c r="DS20"/>
  <c r="DS16"/>
  <c r="DS12"/>
  <c r="DS8"/>
  <c r="DS37"/>
  <c r="DS41"/>
  <c r="DS33"/>
  <c r="DS29"/>
  <c r="DS25"/>
  <c r="DS21"/>
  <c r="DS17"/>
  <c r="DS13"/>
  <c r="DS9"/>
  <c r="DS5"/>
  <c r="DJ5"/>
  <c r="DJ10" i="3"/>
  <c r="DJ12"/>
  <c r="DJ25" i="1"/>
  <c r="DJ21"/>
  <c r="DQ15" i="2" l="1"/>
  <c r="DV15" s="1"/>
  <c r="DQ42"/>
  <c r="DV42" s="1"/>
  <c r="DQ38"/>
  <c r="DV38" s="1"/>
  <c r="DQ44"/>
  <c r="DV44" s="1"/>
  <c r="DQ40"/>
  <c r="DV40" s="1"/>
  <c r="DQ36"/>
  <c r="DV36" s="1"/>
  <c r="DQ43"/>
  <c r="DV43" s="1"/>
  <c r="DQ5"/>
  <c r="DV5" s="1"/>
  <c r="DQ13"/>
  <c r="DV13" s="1"/>
  <c r="DQ20"/>
  <c r="DV20" s="1"/>
  <c r="DQ9"/>
  <c r="DV9" s="1"/>
  <c r="DQ17"/>
  <c r="DV17" s="1"/>
  <c r="DQ24"/>
  <c r="DV24" s="1"/>
  <c r="DQ37"/>
  <c r="DV37" s="1"/>
  <c r="DQ10"/>
  <c r="DV10" s="1"/>
  <c r="DQ19"/>
  <c r="DV19" s="1"/>
  <c r="DQ30"/>
  <c r="DV30" s="1"/>
  <c r="DQ11"/>
  <c r="DV11" s="1"/>
  <c r="DQ18"/>
  <c r="DV18" s="1"/>
  <c r="DQ25"/>
  <c r="DQ31"/>
  <c r="DV31" s="1"/>
  <c r="DQ39"/>
  <c r="DV39" s="1"/>
  <c r="DQ16"/>
  <c r="DV16" s="1"/>
  <c r="DQ27"/>
  <c r="DV27" s="1"/>
  <c r="DQ12"/>
  <c r="DV12" s="1"/>
  <c r="DQ22"/>
  <c r="DV22" s="1"/>
  <c r="DQ32"/>
  <c r="DV32" s="1"/>
  <c r="DQ7"/>
  <c r="DV7" s="1"/>
  <c r="DQ21"/>
  <c r="DV21" s="1"/>
  <c r="DQ6"/>
  <c r="DV6" s="1"/>
  <c r="DQ14"/>
  <c r="DV14" s="1"/>
  <c r="DQ23"/>
  <c r="DV23" s="1"/>
  <c r="DQ34"/>
  <c r="DV34" s="1"/>
  <c r="DQ35"/>
  <c r="DV35" s="1"/>
  <c r="DQ41"/>
  <c r="DV41" s="1"/>
  <c r="DQ8"/>
  <c r="DV8" s="1"/>
  <c r="DQ28"/>
  <c r="DV28" s="1"/>
  <c r="DQ44" i="1"/>
  <c r="DV44" s="1"/>
  <c r="DQ36"/>
  <c r="DV36" s="1"/>
  <c r="DQ35"/>
  <c r="DV35" s="1"/>
  <c r="DQ39"/>
  <c r="DV39" s="1"/>
  <c r="DQ43"/>
  <c r="DV43" s="1"/>
  <c r="DQ42"/>
  <c r="DV42" s="1"/>
  <c r="DQ7"/>
  <c r="DV7" s="1"/>
  <c r="DQ28"/>
  <c r="DV28" s="1"/>
  <c r="DQ34"/>
  <c r="DV34" s="1"/>
  <c r="DQ38"/>
  <c r="DV38" s="1"/>
  <c r="DQ10"/>
  <c r="DV10" s="1"/>
  <c r="DQ31"/>
  <c r="DV31" s="1"/>
  <c r="DQ17"/>
  <c r="DV17" s="1"/>
  <c r="DQ40"/>
  <c r="DV40" s="1"/>
  <c r="DQ26"/>
  <c r="DV26" s="1"/>
  <c r="DQ37"/>
  <c r="DV37" s="1"/>
  <c r="DQ41"/>
  <c r="DV41" s="1"/>
  <c r="DQ10" i="3"/>
  <c r="DV10" s="1"/>
  <c r="DQ26"/>
  <c r="DV26" s="1"/>
  <c r="DQ9"/>
  <c r="DV9" s="1"/>
  <c r="DQ44"/>
  <c r="DV44" s="1"/>
  <c r="DQ38"/>
  <c r="DV38" s="1"/>
  <c r="DQ27"/>
  <c r="DV27" s="1"/>
  <c r="DQ43"/>
  <c r="DV43" s="1"/>
  <c r="DQ35"/>
  <c r="DV35" s="1"/>
  <c r="DQ40"/>
  <c r="DV40" s="1"/>
  <c r="DQ21"/>
  <c r="DV21" s="1"/>
  <c r="DQ42"/>
  <c r="DV42" s="1"/>
  <c r="DQ33"/>
  <c r="DV33" s="1"/>
  <c r="DQ20"/>
  <c r="DV20" s="1"/>
  <c r="DQ39"/>
  <c r="DV39" s="1"/>
  <c r="DQ37"/>
  <c r="DV37" s="1"/>
  <c r="DQ36"/>
  <c r="DV36" s="1"/>
  <c r="DQ15"/>
  <c r="DV15" s="1"/>
  <c r="DQ30"/>
  <c r="DV30" s="1"/>
  <c r="DQ41"/>
  <c r="DV41" s="1"/>
  <c r="DQ19"/>
  <c r="DV19" s="1"/>
  <c r="DQ5"/>
  <c r="DV5" s="1"/>
  <c r="DQ24"/>
  <c r="DV24" s="1"/>
  <c r="DQ13"/>
  <c r="DV13" s="1"/>
  <c r="DQ11"/>
  <c r="DV11" s="1"/>
  <c r="DQ18"/>
  <c r="DV18" s="1"/>
  <c r="DQ25"/>
  <c r="DV25" s="1"/>
  <c r="DQ31"/>
  <c r="DV31" s="1"/>
  <c r="DQ16"/>
  <c r="DV16" s="1"/>
  <c r="DQ8"/>
  <c r="DV8" s="1"/>
  <c r="DQ6"/>
  <c r="DV6" s="1"/>
  <c r="DQ14"/>
  <c r="DV14" s="1"/>
  <c r="DQ23"/>
  <c r="DV23" s="1"/>
  <c r="DQ28"/>
  <c r="DV28" s="1"/>
  <c r="DQ7"/>
  <c r="DV7" s="1"/>
  <c r="DQ17"/>
  <c r="DV17" s="1"/>
  <c r="DQ32"/>
  <c r="DV32" s="1"/>
  <c r="DQ26" i="2"/>
  <c r="DV26" s="1"/>
  <c r="DQ22" i="3"/>
  <c r="DV22" s="1"/>
  <c r="DQ33" i="2"/>
  <c r="DV33" s="1"/>
  <c r="DQ5" i="1"/>
  <c r="DV5" s="1"/>
</calcChain>
</file>

<file path=xl/comments1.xml><?xml version="1.0" encoding="utf-8"?>
<comments xmlns="http://schemas.openxmlformats.org/spreadsheetml/2006/main">
  <authors>
    <author>A.Sinitsyn</author>
    <author>А.Синицын</author>
  </authors>
  <commentList>
    <comment ref="G1" authorId="0">
      <text>
        <r>
          <rPr>
            <b/>
            <sz val="8"/>
            <color indexed="8"/>
            <rFont val="Tahoma"/>
            <charset val="204"/>
          </rPr>
          <t>берем LOA и вычитаем передний свес</t>
        </r>
      </text>
    </comment>
    <comment ref="H1" authorId="0">
      <text>
        <r>
          <rPr>
            <b/>
            <sz val="8"/>
            <color indexed="8"/>
            <rFont val="Tahoma"/>
            <charset val="204"/>
          </rPr>
          <t>Берем трубу и две мерных веревочки</t>
        </r>
      </text>
    </comment>
    <comment ref="J1" authorId="0">
      <text>
        <r>
          <rPr>
            <b/>
            <sz val="8"/>
            <color indexed="8"/>
            <rFont val="Tahoma"/>
            <charset val="204"/>
          </rPr>
          <t>SA=0.5*I*J+0.5*P*E</t>
        </r>
      </text>
    </comment>
    <comment ref="L1" authorId="0">
      <text>
        <r>
          <rPr>
            <b/>
            <sz val="8"/>
            <color indexed="8"/>
            <rFont val="Tahoma"/>
            <charset val="204"/>
          </rPr>
          <t>3-лопасной нескладной
+5% к баллу</t>
        </r>
      </text>
    </comment>
    <comment ref="M1" authorId="0">
      <text>
        <r>
          <rPr>
            <b/>
            <sz val="8"/>
            <color indexed="8"/>
            <rFont val="Tahoma"/>
            <charset val="204"/>
          </rPr>
          <t>+7% к баллу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X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Z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AC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AE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AH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AJ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AM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AO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AR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AT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AW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AY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BB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BD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BG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BI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I2" authorId="0">
      <text>
        <r>
          <rPr>
            <b/>
            <sz val="8"/>
            <color indexed="8"/>
            <rFont val="Tahoma"/>
            <charset val="204"/>
          </rPr>
          <t>Фунтов в тонне</t>
        </r>
      </text>
    </comment>
    <comment ref="J2" authorId="0">
      <text>
        <r>
          <rPr>
            <b/>
            <sz val="8"/>
            <color indexed="8"/>
            <rFont val="Tahoma"/>
            <charset val="204"/>
          </rPr>
          <t>Футов в метре</t>
        </r>
      </text>
    </comment>
    <comment ref="T3" authorId="0">
      <text>
        <r>
          <rPr>
            <b/>
            <sz val="8"/>
            <color indexed="8"/>
            <rFont val="Tahoma"/>
            <charset val="204"/>
          </rPr>
          <t>заданный коэффициент В</t>
        </r>
      </text>
    </comment>
    <comment ref="P4" authorId="0">
      <text>
        <r>
          <rPr>
            <b/>
            <sz val="8"/>
            <color indexed="8"/>
            <rFont val="Tahoma"/>
            <charset val="204"/>
          </rPr>
          <t>средний балл</t>
        </r>
      </text>
    </comment>
    <comment ref="Q4" authorId="0">
      <text>
        <r>
          <rPr>
            <b/>
            <sz val="8"/>
            <color indexed="81"/>
            <rFont val="Tahoma"/>
            <charset val="1"/>
          </rPr>
          <t>кол-во яхт в выбранной группе</t>
        </r>
      </text>
    </comment>
    <comment ref="T4" authorId="0">
      <text>
        <r>
          <rPr>
            <b/>
            <sz val="8"/>
            <color indexed="8"/>
            <rFont val="Tahoma"/>
            <charset val="204"/>
          </rPr>
          <t>вычисленный коэффициент 
А=В+средний балл</t>
        </r>
      </text>
    </comment>
    <comment ref="Z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AE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AJ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AO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AT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AY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BD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BI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AK5" authorId="1">
      <text>
        <r>
          <rPr>
            <b/>
            <sz val="8"/>
            <color indexed="81"/>
            <rFont val="Tahoma"/>
            <charset val="204"/>
          </rPr>
          <t>штраф за фальстарт</t>
        </r>
      </text>
    </comment>
    <comment ref="BY5" authorId="1">
      <text>
        <r>
          <rPr>
            <b/>
            <sz val="8"/>
            <color indexed="81"/>
            <rFont val="Tahoma"/>
            <charset val="204"/>
          </rPr>
          <t>10% штраф за фальстарт</t>
        </r>
      </text>
    </comment>
    <comment ref="H12" authorId="1">
      <text>
        <r>
          <rPr>
            <b/>
            <sz val="8"/>
            <color indexed="81"/>
            <rFont val="Tahoma"/>
            <charset val="204"/>
          </rPr>
          <t xml:space="preserve">9-5-9 изменено с 2.80 по </t>
        </r>
        <r>
          <rPr>
            <sz val="8"/>
            <color indexed="81"/>
            <rFont val="Tahoma"/>
            <family val="2"/>
            <charset val="204"/>
          </rPr>
          <t>данным надписей в яхте по словам Лаврова А.</t>
        </r>
      </text>
    </comment>
    <comment ref="DO18" authorId="1">
      <text>
        <r>
          <rPr>
            <b/>
            <sz val="8"/>
            <color indexed="81"/>
            <rFont val="Tahoma"/>
            <charset val="204"/>
          </rPr>
          <t>лозунг на первомай</t>
        </r>
      </text>
    </comment>
    <comment ref="DA20" authorId="1">
      <text>
        <r>
          <rPr>
            <b/>
            <sz val="8"/>
            <color indexed="81"/>
            <rFont val="Tahoma"/>
            <charset val="204"/>
          </rPr>
          <t>10% - не уступил на старте правому</t>
        </r>
      </text>
    </comment>
    <comment ref="DO27" authorId="1">
      <text>
        <r>
          <rPr>
            <b/>
            <sz val="8"/>
            <color indexed="81"/>
            <rFont val="Tahoma"/>
            <charset val="204"/>
          </rPr>
          <t>лозунг на первомай</t>
        </r>
      </text>
    </comment>
    <comment ref="DQ29" authorId="1">
      <text>
        <r>
          <rPr>
            <b/>
            <sz val="8"/>
            <color indexed="81"/>
            <rFont val="Tahoma"/>
            <charset val="204"/>
          </rPr>
          <t>худше сумма мест</t>
        </r>
      </text>
    </comment>
    <comment ref="AF32" authorId="1">
      <text>
        <r>
          <rPr>
            <b/>
            <sz val="8"/>
            <color indexed="81"/>
            <rFont val="Tahoma"/>
            <charset val="204"/>
          </rPr>
          <t>штраф за помеху подветренному 2</t>
        </r>
      </text>
    </comment>
    <comment ref="BR32" authorId="1">
      <text>
        <r>
          <rPr>
            <b/>
            <sz val="8"/>
            <color indexed="81"/>
            <rFont val="Tahoma"/>
            <charset val="204"/>
          </rPr>
          <t>штраф 10% "не уступил дорогу"</t>
        </r>
      </text>
    </comment>
  </commentList>
</comments>
</file>

<file path=xl/comments2.xml><?xml version="1.0" encoding="utf-8"?>
<comments xmlns="http://schemas.openxmlformats.org/spreadsheetml/2006/main">
  <authors>
    <author>A.Sinitsyn</author>
    <author>А.Синицын</author>
  </authors>
  <commentList>
    <comment ref="G1" authorId="0">
      <text>
        <r>
          <rPr>
            <b/>
            <sz val="8"/>
            <color indexed="8"/>
            <rFont val="Tahoma"/>
            <charset val="204"/>
          </rPr>
          <t>берем LOA и вычитаем передний свес</t>
        </r>
      </text>
    </comment>
    <comment ref="H1" authorId="0">
      <text>
        <r>
          <rPr>
            <b/>
            <sz val="8"/>
            <color indexed="8"/>
            <rFont val="Tahoma"/>
            <charset val="204"/>
          </rPr>
          <t>Берем трубу и две мерных веревочки</t>
        </r>
      </text>
    </comment>
    <comment ref="J1" authorId="0">
      <text>
        <r>
          <rPr>
            <b/>
            <sz val="8"/>
            <color indexed="8"/>
            <rFont val="Tahoma"/>
            <charset val="204"/>
          </rPr>
          <t>SA=0.5*I*J+0.5*P*E</t>
        </r>
      </text>
    </comment>
    <comment ref="L1" authorId="0">
      <text>
        <r>
          <rPr>
            <b/>
            <sz val="8"/>
            <color indexed="8"/>
            <rFont val="Tahoma"/>
            <charset val="204"/>
          </rPr>
          <t>3-лопасной нескладной
+5% к баллу</t>
        </r>
      </text>
    </comment>
    <comment ref="M1" authorId="0">
      <text>
        <r>
          <rPr>
            <b/>
            <sz val="8"/>
            <color indexed="8"/>
            <rFont val="Tahoma"/>
            <charset val="204"/>
          </rPr>
          <t>+7% к баллу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X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Z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AC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AE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AH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AJ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AM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AO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AR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AT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AW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AY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BB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BD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BG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BI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I2" authorId="0">
      <text>
        <r>
          <rPr>
            <b/>
            <sz val="8"/>
            <color indexed="8"/>
            <rFont val="Tahoma"/>
            <charset val="204"/>
          </rPr>
          <t>Фунтов в тонне</t>
        </r>
      </text>
    </comment>
    <comment ref="J2" authorId="0">
      <text>
        <r>
          <rPr>
            <b/>
            <sz val="8"/>
            <color indexed="8"/>
            <rFont val="Tahoma"/>
            <charset val="204"/>
          </rPr>
          <t>Футов в метре</t>
        </r>
      </text>
    </comment>
    <comment ref="T3" authorId="0">
      <text>
        <r>
          <rPr>
            <b/>
            <sz val="8"/>
            <color indexed="8"/>
            <rFont val="Tahoma"/>
            <charset val="204"/>
          </rPr>
          <t>заданный коэффициент В</t>
        </r>
      </text>
    </comment>
    <comment ref="P4" authorId="0">
      <text>
        <r>
          <rPr>
            <b/>
            <sz val="8"/>
            <color indexed="8"/>
            <rFont val="Tahoma"/>
            <charset val="204"/>
          </rPr>
          <t>средний балл</t>
        </r>
      </text>
    </comment>
    <comment ref="Q4" authorId="0">
      <text>
        <r>
          <rPr>
            <b/>
            <sz val="8"/>
            <color indexed="81"/>
            <rFont val="Tahoma"/>
            <charset val="1"/>
          </rPr>
          <t>кол-во яхт в выбранной группе</t>
        </r>
      </text>
    </comment>
    <comment ref="T4" authorId="0">
      <text>
        <r>
          <rPr>
            <b/>
            <sz val="8"/>
            <color indexed="8"/>
            <rFont val="Tahoma"/>
            <charset val="204"/>
          </rPr>
          <t>вычисленный коэффициент 
А=В+средний балл</t>
        </r>
      </text>
    </comment>
    <comment ref="Z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AE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AJ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AO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AT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AY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BD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BI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AK5" authorId="1">
      <text>
        <r>
          <rPr>
            <b/>
            <sz val="8"/>
            <color indexed="81"/>
            <rFont val="Tahoma"/>
            <charset val="204"/>
          </rPr>
          <t>штраф за фальстарт</t>
        </r>
      </text>
    </comment>
    <comment ref="BY5" authorId="1">
      <text>
        <r>
          <rPr>
            <b/>
            <sz val="8"/>
            <color indexed="81"/>
            <rFont val="Tahoma"/>
            <charset val="204"/>
          </rPr>
          <t>10% штраф за фальстарт</t>
        </r>
      </text>
    </comment>
    <comment ref="H12" authorId="1">
      <text>
        <r>
          <rPr>
            <b/>
            <sz val="8"/>
            <color indexed="81"/>
            <rFont val="Tahoma"/>
            <charset val="204"/>
          </rPr>
          <t xml:space="preserve">9-5-9 изменено с 2.80 по </t>
        </r>
        <r>
          <rPr>
            <sz val="8"/>
            <color indexed="81"/>
            <rFont val="Tahoma"/>
            <family val="2"/>
            <charset val="204"/>
          </rPr>
          <t>данным надписей в яхте по словам Лаврова А.</t>
        </r>
      </text>
    </comment>
    <comment ref="DO18" authorId="1">
      <text>
        <r>
          <rPr>
            <b/>
            <sz val="8"/>
            <color indexed="81"/>
            <rFont val="Tahoma"/>
            <charset val="204"/>
          </rPr>
          <t>лозунг на первомай</t>
        </r>
      </text>
    </comment>
    <comment ref="DA20" authorId="1">
      <text>
        <r>
          <rPr>
            <b/>
            <sz val="8"/>
            <color indexed="81"/>
            <rFont val="Tahoma"/>
            <charset val="204"/>
          </rPr>
          <t>10% - не уступил на старте правому</t>
        </r>
      </text>
    </comment>
    <comment ref="DO27" authorId="1">
      <text>
        <r>
          <rPr>
            <b/>
            <sz val="8"/>
            <color indexed="81"/>
            <rFont val="Tahoma"/>
            <charset val="204"/>
          </rPr>
          <t>лозунг на первомай</t>
        </r>
      </text>
    </comment>
    <comment ref="DQ29" authorId="1">
      <text>
        <r>
          <rPr>
            <b/>
            <sz val="8"/>
            <color indexed="81"/>
            <rFont val="Tahoma"/>
            <charset val="204"/>
          </rPr>
          <t>худше сумма мест</t>
        </r>
      </text>
    </comment>
    <comment ref="AF32" authorId="1">
      <text>
        <r>
          <rPr>
            <b/>
            <sz val="8"/>
            <color indexed="81"/>
            <rFont val="Tahoma"/>
            <charset val="204"/>
          </rPr>
          <t>штраф за помеху подветренному 2</t>
        </r>
      </text>
    </comment>
    <comment ref="BR32" authorId="1">
      <text>
        <r>
          <rPr>
            <b/>
            <sz val="8"/>
            <color indexed="81"/>
            <rFont val="Tahoma"/>
            <charset val="204"/>
          </rPr>
          <t>штраф 10% "не уступил дорогу"</t>
        </r>
      </text>
    </comment>
  </commentList>
</comments>
</file>

<file path=xl/comments3.xml><?xml version="1.0" encoding="utf-8"?>
<comments xmlns="http://schemas.openxmlformats.org/spreadsheetml/2006/main">
  <authors>
    <author>A.Sinitsyn</author>
    <author>А.Синицын</author>
  </authors>
  <commentList>
    <comment ref="G1" authorId="0">
      <text>
        <r>
          <rPr>
            <b/>
            <sz val="8"/>
            <color indexed="8"/>
            <rFont val="Tahoma"/>
            <charset val="204"/>
          </rPr>
          <t>берем LOA и вычитаем передний свес</t>
        </r>
      </text>
    </comment>
    <comment ref="H1" authorId="0">
      <text>
        <r>
          <rPr>
            <b/>
            <sz val="8"/>
            <color indexed="8"/>
            <rFont val="Tahoma"/>
            <charset val="204"/>
          </rPr>
          <t>Берем трубу и две мерных веревочки</t>
        </r>
      </text>
    </comment>
    <comment ref="J1" authorId="0">
      <text>
        <r>
          <rPr>
            <b/>
            <sz val="8"/>
            <color indexed="8"/>
            <rFont val="Tahoma"/>
            <charset val="204"/>
          </rPr>
          <t>SA=0.5*I*J+0.5*P*E</t>
        </r>
      </text>
    </comment>
    <comment ref="L1" authorId="0">
      <text>
        <r>
          <rPr>
            <b/>
            <sz val="8"/>
            <color indexed="8"/>
            <rFont val="Tahoma"/>
            <charset val="204"/>
          </rPr>
          <t>3-лопасной нескладной
+5% к баллу</t>
        </r>
      </text>
    </comment>
    <comment ref="M1" authorId="0">
      <text>
        <r>
          <rPr>
            <b/>
            <sz val="8"/>
            <color indexed="8"/>
            <rFont val="Tahoma"/>
            <charset val="204"/>
          </rPr>
          <t>+7% к баллу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X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Z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AC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AE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AH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AJ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AM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AO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AR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AT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AW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AY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BB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BD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BG1" authorId="0">
      <text>
        <r>
          <rPr>
            <b/>
            <sz val="8"/>
            <color indexed="8"/>
            <rFont val="Tahoma"/>
            <charset val="204"/>
          </rPr>
          <t>Время прохождения 
дистанции
(записываем время финиша и вычитаем старт)</t>
        </r>
      </text>
    </comment>
    <comment ref="BI1" authorId="0">
      <text>
        <r>
          <rPr>
            <b/>
            <sz val="8"/>
            <color indexed="8"/>
            <rFont val="Tahoma"/>
            <charset val="204"/>
          </rPr>
          <t xml:space="preserve"> (multiply by appropriate TCF-fast; average; slow)</t>
        </r>
      </text>
    </comment>
    <comment ref="I2" authorId="0">
      <text>
        <r>
          <rPr>
            <b/>
            <sz val="8"/>
            <color indexed="8"/>
            <rFont val="Tahoma"/>
            <charset val="204"/>
          </rPr>
          <t>Фунтов в тонне</t>
        </r>
      </text>
    </comment>
    <comment ref="J2" authorId="0">
      <text>
        <r>
          <rPr>
            <b/>
            <sz val="8"/>
            <color indexed="8"/>
            <rFont val="Tahoma"/>
            <charset val="204"/>
          </rPr>
          <t>Футов в метре</t>
        </r>
      </text>
    </comment>
    <comment ref="T3" authorId="0">
      <text>
        <r>
          <rPr>
            <b/>
            <sz val="8"/>
            <color indexed="8"/>
            <rFont val="Tahoma"/>
            <charset val="204"/>
          </rPr>
          <t>заданный коэффициент В</t>
        </r>
      </text>
    </comment>
    <comment ref="P4" authorId="0">
      <text>
        <r>
          <rPr>
            <b/>
            <sz val="8"/>
            <color indexed="8"/>
            <rFont val="Tahoma"/>
            <charset val="204"/>
          </rPr>
          <t>средний балл</t>
        </r>
      </text>
    </comment>
    <comment ref="Q4" authorId="0">
      <text>
        <r>
          <rPr>
            <b/>
            <sz val="8"/>
            <color indexed="81"/>
            <rFont val="Tahoma"/>
            <charset val="1"/>
          </rPr>
          <t>кол-во яхт в выбранной группе</t>
        </r>
      </text>
    </comment>
    <comment ref="T4" authorId="0">
      <text>
        <r>
          <rPr>
            <b/>
            <sz val="8"/>
            <color indexed="8"/>
            <rFont val="Tahoma"/>
            <charset val="204"/>
          </rPr>
          <t>вычисленный коэффициент 
А=В+средний балл</t>
        </r>
      </text>
    </comment>
    <comment ref="Z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AE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AJ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AO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AT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AY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BD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BI4" authorId="0">
      <text>
        <r>
          <rPr>
            <b/>
            <sz val="8"/>
            <color indexed="8"/>
            <rFont val="Tahoma"/>
            <charset val="204"/>
          </rPr>
          <t>скоростной фактор гонки</t>
        </r>
        <r>
          <rPr>
            <sz val="8"/>
            <color indexed="8"/>
            <rFont val="Tahoma"/>
            <charset val="204"/>
          </rPr>
          <t xml:space="preserve">
</t>
        </r>
      </text>
    </comment>
    <comment ref="AK5" authorId="1">
      <text>
        <r>
          <rPr>
            <b/>
            <sz val="8"/>
            <color indexed="81"/>
            <rFont val="Tahoma"/>
            <charset val="204"/>
          </rPr>
          <t>штраф за фальстарт</t>
        </r>
      </text>
    </comment>
    <comment ref="BY5" authorId="1">
      <text>
        <r>
          <rPr>
            <b/>
            <sz val="8"/>
            <color indexed="81"/>
            <rFont val="Tahoma"/>
            <charset val="204"/>
          </rPr>
          <t>10% штраф за фальстарт</t>
        </r>
      </text>
    </comment>
    <comment ref="H12" authorId="1">
      <text>
        <r>
          <rPr>
            <b/>
            <sz val="8"/>
            <color indexed="81"/>
            <rFont val="Tahoma"/>
            <charset val="204"/>
          </rPr>
          <t xml:space="preserve">9-5-9 изменено с 2.80 по </t>
        </r>
        <r>
          <rPr>
            <sz val="8"/>
            <color indexed="81"/>
            <rFont val="Tahoma"/>
            <family val="2"/>
            <charset val="204"/>
          </rPr>
          <t>данным надписей в яхте по словам Лаврова А.</t>
        </r>
      </text>
    </comment>
    <comment ref="DO18" authorId="1">
      <text>
        <r>
          <rPr>
            <b/>
            <sz val="8"/>
            <color indexed="81"/>
            <rFont val="Tahoma"/>
            <charset val="204"/>
          </rPr>
          <t>лозунг на первомай</t>
        </r>
      </text>
    </comment>
    <comment ref="DA20" authorId="1">
      <text>
        <r>
          <rPr>
            <b/>
            <sz val="8"/>
            <color indexed="81"/>
            <rFont val="Tahoma"/>
            <charset val="204"/>
          </rPr>
          <t>10% - не уступил на старте правому</t>
        </r>
      </text>
    </comment>
    <comment ref="DO27" authorId="1">
      <text>
        <r>
          <rPr>
            <b/>
            <sz val="8"/>
            <color indexed="81"/>
            <rFont val="Tahoma"/>
            <charset val="204"/>
          </rPr>
          <t>лозунг на первомай</t>
        </r>
      </text>
    </comment>
    <comment ref="DQ29" authorId="1">
      <text>
        <r>
          <rPr>
            <b/>
            <sz val="8"/>
            <color indexed="81"/>
            <rFont val="Tahoma"/>
            <charset val="204"/>
          </rPr>
          <t>худше сумма мест</t>
        </r>
      </text>
    </comment>
    <comment ref="AF32" authorId="1">
      <text>
        <r>
          <rPr>
            <b/>
            <sz val="8"/>
            <color indexed="81"/>
            <rFont val="Tahoma"/>
            <charset val="204"/>
          </rPr>
          <t>штраф за помеху подветренному 2</t>
        </r>
      </text>
    </comment>
    <comment ref="BR32" authorId="1">
      <text>
        <r>
          <rPr>
            <b/>
            <sz val="8"/>
            <color indexed="81"/>
            <rFont val="Tahoma"/>
            <charset val="204"/>
          </rPr>
          <t>штраф 10% "не уступил дорогу"</t>
        </r>
      </text>
    </comment>
  </commentList>
</comments>
</file>

<file path=xl/sharedStrings.xml><?xml version="1.0" encoding="utf-8"?>
<sst xmlns="http://schemas.openxmlformats.org/spreadsheetml/2006/main" count="842" uniqueCount="142">
  <si>
    <t>I</t>
  </si>
  <si>
    <t>J</t>
  </si>
  <si>
    <t>P</t>
  </si>
  <si>
    <t>E</t>
  </si>
  <si>
    <t>LWL</t>
  </si>
  <si>
    <t>Draft</t>
  </si>
  <si>
    <t>Disp</t>
  </si>
  <si>
    <t>SA</t>
  </si>
  <si>
    <t>PHRF</t>
  </si>
  <si>
    <t>винт</t>
  </si>
  <si>
    <t>грот - 
закрутка</t>
  </si>
  <si>
    <t>Boat / Parameter</t>
  </si>
  <si>
    <t>голые группы</t>
  </si>
  <si>
    <t>группа</t>
  </si>
  <si>
    <t>№  яхты</t>
  </si>
  <si>
    <t xml:space="preserve">              B+PHRFсредн
TCF = --------------------------
              B+PHRF</t>
  </si>
  <si>
    <t>Kea
Syros</t>
  </si>
  <si>
    <t xml:space="preserve">Время
в гонке
</t>
  </si>
  <si>
    <t>место на
финише</t>
  </si>
  <si>
    <t>Исправ
ленное
время</t>
  </si>
  <si>
    <t>место в
гонке</t>
  </si>
  <si>
    <t>Syros
Myconos</t>
  </si>
  <si>
    <t>Myconos
Ios</t>
  </si>
  <si>
    <t>Ios
Santorini</t>
  </si>
  <si>
    <t>Milos
Serifos</t>
  </si>
  <si>
    <t>Serifos
Poros</t>
  </si>
  <si>
    <t>Poros
Moni</t>
  </si>
  <si>
    <t>Moni
Tourla</t>
  </si>
  <si>
    <t>номер</t>
  </si>
  <si>
    <t>место
в гонке</t>
  </si>
  <si>
    <t>очков
за гонку</t>
  </si>
  <si>
    <t>сумма
очков</t>
  </si>
  <si>
    <t>место по
гонкам</t>
  </si>
  <si>
    <t>выброс
худшей</t>
  </si>
  <si>
    <t>бонусы</t>
  </si>
  <si>
    <t>очки с 
выбросом
и бонусом</t>
  </si>
  <si>
    <t>место</t>
  </si>
  <si>
    <t>сумма
мест</t>
  </si>
  <si>
    <t>итог</t>
  </si>
  <si>
    <t>Рулевой</t>
  </si>
  <si>
    <t>№ яхты</t>
  </si>
  <si>
    <t>скорость по дистанции</t>
  </si>
  <si>
    <t>2 уз</t>
  </si>
  <si>
    <t>4 уз</t>
  </si>
  <si>
    <t>7 уз</t>
  </si>
  <si>
    <t>Старт 1</t>
  </si>
  <si>
    <t>Старт 2</t>
  </si>
  <si>
    <t>Старт 3</t>
  </si>
  <si>
    <t>Старт 4</t>
  </si>
  <si>
    <t>Старт 5</t>
  </si>
  <si>
    <t>Старт 6</t>
  </si>
  <si>
    <t>Старт 7</t>
  </si>
  <si>
    <t>Старт 8</t>
  </si>
  <si>
    <t>SA=0.5*I*J+0.5*P*E</t>
  </si>
  <si>
    <t>PHRF=610-8.36*(SA/Disp^0.333)+0.0000511*(SA^2)-55*P/(J+E)-30.8*(LWL^0.5)-602*(Draft^2/SA)</t>
  </si>
  <si>
    <t>Финиш</t>
  </si>
  <si>
    <t xml:space="preserve">Sun Odyssey 54DS </t>
  </si>
  <si>
    <t xml:space="preserve">Summer Star </t>
  </si>
  <si>
    <t>Михаил Бушмакин</t>
  </si>
  <si>
    <t>A</t>
  </si>
  <si>
    <t>n/s</t>
  </si>
  <si>
    <t>Assos</t>
  </si>
  <si>
    <t>Николай Красильников</t>
  </si>
  <si>
    <t>Blue Perl</t>
  </si>
  <si>
    <t xml:space="preserve">Александр Раткин </t>
  </si>
  <si>
    <t>Veni</t>
  </si>
  <si>
    <t xml:space="preserve">Геннадий Гришин </t>
  </si>
  <si>
    <t>Beneteau 54.1</t>
  </si>
  <si>
    <t>Sifnos 54.1</t>
  </si>
  <si>
    <t>Александр Синицын</t>
  </si>
  <si>
    <t>Oceanis 523</t>
  </si>
  <si>
    <t>Chilly</t>
  </si>
  <si>
    <t xml:space="preserve">Александр Клевцов </t>
  </si>
  <si>
    <t>Athena</t>
  </si>
  <si>
    <t xml:space="preserve">Евгений Осипов </t>
  </si>
  <si>
    <t>Hanse 531</t>
  </si>
  <si>
    <t>Hypatia of Alexandria</t>
  </si>
  <si>
    <t xml:space="preserve">Александр Лавров </t>
  </si>
  <si>
    <t>Hanse 540</t>
  </si>
  <si>
    <t>Apollonis</t>
  </si>
  <si>
    <t xml:space="preserve">Андрей Аврорский </t>
  </si>
  <si>
    <t>Bavaria 50</t>
  </si>
  <si>
    <t>Butterfly</t>
  </si>
  <si>
    <t xml:space="preserve">Валентин Ганкин </t>
  </si>
  <si>
    <t>n/f</t>
  </si>
  <si>
    <t xml:space="preserve">Nisos Skyros </t>
  </si>
  <si>
    <t xml:space="preserve">Игорь Нагорский </t>
  </si>
  <si>
    <t>Queen Rania</t>
  </si>
  <si>
    <t xml:space="preserve">Кирилл Лебедев </t>
  </si>
  <si>
    <t>Handakas</t>
  </si>
  <si>
    <t xml:space="preserve">Вячеслав Швецов </t>
  </si>
  <si>
    <t>Amelie De Oslo</t>
  </si>
  <si>
    <t xml:space="preserve">Максим Багарадников </t>
  </si>
  <si>
    <t>Ocean Star 51.2</t>
  </si>
  <si>
    <t>Mario</t>
  </si>
  <si>
    <t xml:space="preserve">Филип Титов </t>
  </si>
  <si>
    <t xml:space="preserve">Dufour 525 </t>
  </si>
  <si>
    <t>Achilleas</t>
  </si>
  <si>
    <t xml:space="preserve">Михаил Гохман </t>
  </si>
  <si>
    <t xml:space="preserve">Sun Odyssey 49i </t>
  </si>
  <si>
    <t>Ealis</t>
  </si>
  <si>
    <t xml:space="preserve">Олег Бронин </t>
  </si>
  <si>
    <t>Heaven can wait</t>
  </si>
  <si>
    <t xml:space="preserve">Сергей Лебедев </t>
  </si>
  <si>
    <t>First 47.7</t>
  </si>
  <si>
    <t xml:space="preserve">Chios </t>
  </si>
  <si>
    <t xml:space="preserve">Илья Терентьев </t>
  </si>
  <si>
    <t>Cyclades 50.5</t>
  </si>
  <si>
    <t>Seawalks</t>
  </si>
  <si>
    <t xml:space="preserve">Евгений Казанкин </t>
  </si>
  <si>
    <t>Ц</t>
  </si>
  <si>
    <t>1 </t>
  </si>
  <si>
    <t>Galaxy</t>
  </si>
  <si>
    <t xml:space="preserve">Петр Казанкин </t>
  </si>
  <si>
    <t>Fanky</t>
  </si>
  <si>
    <t>Алексей Тихонов</t>
  </si>
  <si>
    <t>Sofia IV</t>
  </si>
  <si>
    <t xml:space="preserve">Валерий Александров </t>
  </si>
  <si>
    <t>Afroditi</t>
  </si>
  <si>
    <t xml:space="preserve">Пётр Шубравый </t>
  </si>
  <si>
    <t>Anna</t>
  </si>
  <si>
    <t xml:space="preserve">Олег Беркаусов </t>
  </si>
  <si>
    <t xml:space="preserve">Kos I </t>
  </si>
  <si>
    <t xml:space="preserve">Дмитрий Лавров </t>
  </si>
  <si>
    <t>Kos II</t>
  </si>
  <si>
    <t>Юрий Шульга</t>
  </si>
  <si>
    <t>Kos III</t>
  </si>
  <si>
    <t>Виктор Минаев</t>
  </si>
  <si>
    <t>Despotiko</t>
  </si>
  <si>
    <t xml:space="preserve">Сергей Титов </t>
  </si>
  <si>
    <t xml:space="preserve">Lady KiKi II </t>
  </si>
  <si>
    <t xml:space="preserve">Николай Михеев </t>
  </si>
  <si>
    <t>стартовало</t>
  </si>
  <si>
    <r>
      <t>гонка</t>
    </r>
    <r>
      <rPr>
        <b/>
        <sz val="16"/>
        <rFont val="Times New Roman"/>
        <family val="1"/>
        <charset val="204"/>
      </rPr>
      <t xml:space="preserve">  1</t>
    </r>
  </si>
  <si>
    <r>
      <t>гонка</t>
    </r>
    <r>
      <rPr>
        <sz val="18"/>
        <rFont val="Times New Roman"/>
        <family val="1"/>
        <charset val="204"/>
      </rPr>
      <t xml:space="preserve">   </t>
    </r>
    <r>
      <rPr>
        <b/>
        <sz val="18"/>
        <rFont val="Times New Roman"/>
        <family val="1"/>
        <charset val="204"/>
      </rPr>
      <t xml:space="preserve"> 2</t>
    </r>
  </si>
  <si>
    <r>
      <t>гонка</t>
    </r>
    <r>
      <rPr>
        <sz val="18"/>
        <rFont val="Times New Roman"/>
        <family val="1"/>
        <charset val="204"/>
      </rPr>
      <t xml:space="preserve">   </t>
    </r>
    <r>
      <rPr>
        <b/>
        <sz val="18"/>
        <rFont val="Times New Roman"/>
        <family val="1"/>
        <charset val="204"/>
      </rPr>
      <t xml:space="preserve"> 3</t>
    </r>
  </si>
  <si>
    <r>
      <t>гонка</t>
    </r>
    <r>
      <rPr>
        <sz val="18"/>
        <rFont val="Times New Roman"/>
        <family val="1"/>
        <charset val="204"/>
      </rPr>
      <t xml:space="preserve">   </t>
    </r>
    <r>
      <rPr>
        <b/>
        <sz val="18"/>
        <rFont val="Times New Roman"/>
        <family val="1"/>
        <charset val="204"/>
      </rPr>
      <t xml:space="preserve"> 4</t>
    </r>
  </si>
  <si>
    <r>
      <t>гонка</t>
    </r>
    <r>
      <rPr>
        <sz val="18"/>
        <rFont val="Times New Roman"/>
        <family val="1"/>
        <charset val="204"/>
      </rPr>
      <t xml:space="preserve">   </t>
    </r>
    <r>
      <rPr>
        <b/>
        <sz val="18"/>
        <rFont val="Times New Roman"/>
        <family val="1"/>
        <charset val="204"/>
      </rPr>
      <t xml:space="preserve"> 5</t>
    </r>
  </si>
  <si>
    <r>
      <t>гонка</t>
    </r>
    <r>
      <rPr>
        <sz val="18"/>
        <rFont val="Times New Roman"/>
        <family val="1"/>
        <charset val="204"/>
      </rPr>
      <t xml:space="preserve">   </t>
    </r>
    <r>
      <rPr>
        <b/>
        <sz val="18"/>
        <rFont val="Times New Roman"/>
        <family val="1"/>
        <charset val="204"/>
      </rPr>
      <t xml:space="preserve"> 6</t>
    </r>
  </si>
  <si>
    <r>
      <t>гонка</t>
    </r>
    <r>
      <rPr>
        <sz val="18"/>
        <rFont val="Times New Roman"/>
        <family val="1"/>
        <charset val="204"/>
      </rPr>
      <t xml:space="preserve">   </t>
    </r>
    <r>
      <rPr>
        <b/>
        <sz val="18"/>
        <rFont val="Times New Roman"/>
        <family val="1"/>
        <charset val="204"/>
      </rPr>
      <t xml:space="preserve"> 7</t>
    </r>
  </si>
  <si>
    <r>
      <t>гонка</t>
    </r>
    <r>
      <rPr>
        <sz val="18"/>
        <rFont val="Times New Roman"/>
        <family val="1"/>
        <charset val="204"/>
      </rPr>
      <t xml:space="preserve">   </t>
    </r>
    <r>
      <rPr>
        <b/>
        <sz val="18"/>
        <rFont val="Times New Roman"/>
        <family val="1"/>
        <charset val="204"/>
      </rPr>
      <t xml:space="preserve"> 8</t>
    </r>
  </si>
  <si>
    <t>итог в группе</t>
  </si>
</sst>
</file>

<file path=xl/styles.xml><?xml version="1.0" encoding="utf-8"?>
<styleSheet xmlns="http://schemas.openxmlformats.org/spreadsheetml/2006/main">
  <numFmts count="13">
    <numFmt numFmtId="167" formatCode="_-&quot;$&quot;* #,##0_-;\-&quot;$&quot;* #,##0_-;_-&quot;$&quot;* &quot;-&quot;_-;_-@_-"/>
    <numFmt numFmtId="169" formatCode="_-&quot;$&quot;* #,##0.00_-;\-&quot;$&quot;* #,##0.00_-;_-&quot;$&quot;* &quot;-&quot;??_-;_-@_-"/>
    <numFmt numFmtId="172" formatCode="_(* #,##0.00_);_(* \(#,##0.00\);_(* &quot;-&quot;??_);_(@_)"/>
    <numFmt numFmtId="176" formatCode="0.0"/>
    <numFmt numFmtId="177" formatCode="_-* #,##0_?_._-;\-* #,##0_?_._-;_-* &quot;-&quot;_?_._-;_-@_-"/>
    <numFmt numFmtId="178" formatCode="_-* #,##0.00_?_._-;\-* #,##0.00_?_._-;_-* &quot;-&quot;??_?_._-;_-@_-"/>
    <numFmt numFmtId="180" formatCode="_-* #,##0.00\ [$€-1]_-;\-* #,##0.00\ [$€-1]_-;_-* &quot;-&quot;??\ [$€-1]_-"/>
    <numFmt numFmtId="200" formatCode="0.00000"/>
    <numFmt numFmtId="209" formatCode="0_)"/>
    <numFmt numFmtId="210" formatCode="[h]:mm:ss;@"/>
    <numFmt numFmtId="211" formatCode="h:mm;@"/>
    <numFmt numFmtId="213" formatCode="_(* #,##0.00&quot;Δρχ&quot;_);_(* \(#,##0.00&quot;Δρχ&quot;\);_(* &quot;-&quot;??&quot;Δρχ&quot;_);_(@_)"/>
    <numFmt numFmtId="226" formatCode="h:mm:ss;@"/>
  </numFmts>
  <fonts count="64">
    <font>
      <sz val="9"/>
      <name val="ER Bukinist 1251"/>
      <charset val="204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161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sz val="9"/>
      <name val="Prestige-Normal"/>
      <charset val="204"/>
    </font>
    <font>
      <sz val="10"/>
      <name val="Times New Roman"/>
      <charset val="204"/>
    </font>
    <font>
      <sz val="10"/>
      <name val="Arial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0"/>
      <name val="Times New Roman Cyr"/>
      <charset val="204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sz val="10"/>
      <name val="MS Sans Serif"/>
      <charset val="204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9"/>
      <name val="ER Bukinist 125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ER Bukinist 125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56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8"/>
      <name val="Tahoma"/>
      <charset val="204"/>
    </font>
    <font>
      <sz val="8"/>
      <color indexed="8"/>
      <name val="Tahoma"/>
      <charset val="204"/>
    </font>
    <font>
      <b/>
      <sz val="8"/>
      <color indexed="81"/>
      <name val="Tahoma"/>
      <charset val="1"/>
    </font>
    <font>
      <b/>
      <sz val="8"/>
      <color indexed="81"/>
      <name val="Tahoma"/>
      <charset val="204"/>
    </font>
    <font>
      <sz val="8"/>
      <color indexed="81"/>
      <name val="Tahom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5" fillId="3" borderId="0" applyNumberFormat="0" applyBorder="0" applyAlignment="0" applyProtection="0"/>
    <xf numFmtId="0" fontId="6" fillId="22" borderId="1" applyNumberFormat="0" applyAlignment="0" applyProtection="0"/>
    <xf numFmtId="0" fontId="7" fillId="23" borderId="2" applyNumberFormat="0" applyAlignment="0" applyProtection="0"/>
    <xf numFmtId="172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13" borderId="0" applyNumberFormat="0" applyBorder="0" applyAlignment="0" applyProtection="0"/>
    <xf numFmtId="0" fontId="20" fillId="0" borderId="0"/>
    <xf numFmtId="0" fontId="10" fillId="10" borderId="7" applyNumberFormat="0" applyFont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213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25" fillId="13" borderId="1" applyNumberFormat="0" applyAlignment="0" applyProtection="0"/>
    <xf numFmtId="0" fontId="26" fillId="26" borderId="8" applyNumberFormat="0" applyAlignment="0" applyProtection="0"/>
    <xf numFmtId="0" fontId="27" fillId="26" borderId="1" applyNumberFormat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23" borderId="2" applyNumberFormat="0" applyAlignment="0" applyProtection="0"/>
    <xf numFmtId="0" fontId="34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10" fillId="0" borderId="0"/>
    <xf numFmtId="0" fontId="10" fillId="0" borderId="0"/>
    <xf numFmtId="0" fontId="20" fillId="0" borderId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10" borderId="7" applyNumberFormat="0" applyFont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</cellStyleXfs>
  <cellXfs count="176">
    <xf numFmtId="0" fontId="0" fillId="0" borderId="0" xfId="0"/>
    <xf numFmtId="0" fontId="40" fillId="0" borderId="0" xfId="87" applyFont="1" applyAlignment="1">
      <alignment wrapText="1"/>
    </xf>
    <xf numFmtId="14" fontId="41" fillId="0" borderId="0" xfId="87" applyNumberFormat="1" applyFont="1" applyAlignment="1">
      <alignment horizontal="center" vertical="center" wrapText="1"/>
    </xf>
    <xf numFmtId="0" fontId="42" fillId="0" borderId="15" xfId="86" applyFont="1" applyBorder="1" applyAlignment="1">
      <alignment horizontal="center" vertical="center" wrapText="1"/>
    </xf>
    <xf numFmtId="0" fontId="42" fillId="0" borderId="16" xfId="86" applyFont="1" applyBorder="1" applyAlignment="1">
      <alignment horizontal="center" vertical="center" wrapText="1"/>
    </xf>
    <xf numFmtId="1" fontId="42" fillId="0" borderId="16" xfId="86" applyNumberFormat="1" applyFont="1" applyBorder="1" applyAlignment="1">
      <alignment horizontal="center" vertical="center" wrapText="1"/>
    </xf>
    <xf numFmtId="0" fontId="43" fillId="0" borderId="17" xfId="86" applyFont="1" applyBorder="1" applyAlignment="1">
      <alignment horizontal="center" vertical="center" textRotation="90" wrapText="1"/>
    </xf>
    <xf numFmtId="0" fontId="40" fillId="0" borderId="17" xfId="86" applyFont="1" applyBorder="1" applyAlignment="1">
      <alignment horizontal="center" vertical="center" textRotation="90" wrapText="1"/>
    </xf>
    <xf numFmtId="0" fontId="42" fillId="0" borderId="18" xfId="87" applyFont="1" applyBorder="1" applyAlignment="1">
      <alignment horizontal="center" vertical="center" wrapText="1"/>
    </xf>
    <xf numFmtId="0" fontId="42" fillId="0" borderId="19" xfId="87" applyFont="1" applyBorder="1" applyAlignment="1">
      <alignment horizontal="center" vertical="center" textRotation="90" wrapText="1"/>
    </xf>
    <xf numFmtId="0" fontId="40" fillId="0" borderId="0" xfId="87" applyFont="1" applyBorder="1" applyAlignment="1">
      <alignment horizontal="center" vertical="center" textRotation="90" wrapText="1"/>
    </xf>
    <xf numFmtId="0" fontId="42" fillId="0" borderId="0" xfId="87" applyFont="1" applyBorder="1" applyAlignment="1">
      <alignment horizontal="center" vertical="center" textRotation="90" wrapText="1"/>
    </xf>
    <xf numFmtId="0" fontId="42" fillId="27" borderId="20" xfId="87" applyFont="1" applyFill="1" applyBorder="1" applyAlignment="1">
      <alignment horizontal="center" vertical="center" wrapText="1"/>
    </xf>
    <xf numFmtId="0" fontId="42" fillId="0" borderId="21" xfId="87" applyFont="1" applyBorder="1" applyAlignment="1">
      <alignment horizontal="center" vertical="center" wrapText="1"/>
    </xf>
    <xf numFmtId="0" fontId="40" fillId="0" borderId="0" xfId="88" applyFont="1" applyAlignment="1">
      <alignment horizontal="right" textRotation="90" wrapText="1"/>
    </xf>
    <xf numFmtId="0" fontId="40" fillId="0" borderId="0" xfId="88" applyFont="1" applyAlignment="1">
      <alignment textRotation="90" wrapText="1"/>
    </xf>
    <xf numFmtId="0" fontId="40" fillId="28" borderId="0" xfId="88" applyFont="1" applyFill="1" applyAlignment="1">
      <alignment textRotation="90"/>
    </xf>
    <xf numFmtId="0" fontId="42" fillId="0" borderId="0" xfId="88" applyFont="1" applyAlignment="1">
      <alignment horizontal="right" textRotation="90" wrapText="1"/>
    </xf>
    <xf numFmtId="0" fontId="42" fillId="27" borderId="0" xfId="88" applyFont="1" applyFill="1" applyAlignment="1">
      <alignment textRotation="90" wrapText="1"/>
    </xf>
    <xf numFmtId="0" fontId="42" fillId="0" borderId="0" xfId="88" applyFont="1" applyAlignment="1">
      <alignment textRotation="90" wrapText="1"/>
    </xf>
    <xf numFmtId="0" fontId="42" fillId="0" borderId="0" xfId="88" applyFont="1" applyAlignment="1">
      <alignment textRotation="90"/>
    </xf>
    <xf numFmtId="0" fontId="40" fillId="29" borderId="0" xfId="88" applyFont="1" applyFill="1" applyAlignment="1">
      <alignment textRotation="90"/>
    </xf>
    <xf numFmtId="0" fontId="42" fillId="0" borderId="0" xfId="88" applyFont="1" applyAlignment="1">
      <alignment horizontal="center" vertical="center" wrapText="1"/>
    </xf>
    <xf numFmtId="0" fontId="40" fillId="0" borderId="0" xfId="86" applyFont="1" applyAlignment="1">
      <alignment horizontal="center" vertical="center" wrapText="1"/>
    </xf>
    <xf numFmtId="0" fontId="45" fillId="0" borderId="0" xfId="0" applyNumberFormat="1" applyFont="1" applyFill="1" applyBorder="1" applyAlignment="1" applyProtection="1"/>
    <xf numFmtId="9" fontId="40" fillId="0" borderId="0" xfId="87" applyNumberFormat="1" applyFont="1" applyBorder="1" applyAlignment="1">
      <alignment wrapText="1"/>
    </xf>
    <xf numFmtId="0" fontId="46" fillId="0" borderId="22" xfId="87" applyFont="1" applyBorder="1" applyAlignment="1">
      <alignment horizontal="left" vertical="center"/>
    </xf>
    <xf numFmtId="0" fontId="42" fillId="0" borderId="0" xfId="87" applyFont="1" applyBorder="1" applyAlignment="1">
      <alignment horizontal="center" vertical="center" wrapText="1"/>
    </xf>
    <xf numFmtId="0" fontId="42" fillId="0" borderId="23" xfId="87" applyFont="1" applyBorder="1" applyAlignment="1">
      <alignment horizontal="center" vertical="center"/>
    </xf>
    <xf numFmtId="0" fontId="42" fillId="0" borderId="22" xfId="87" applyFont="1" applyBorder="1" applyAlignment="1">
      <alignment horizontal="center" vertical="center"/>
    </xf>
    <xf numFmtId="0" fontId="42" fillId="0" borderId="24" xfId="87" applyFont="1" applyBorder="1" applyAlignment="1">
      <alignment horizontal="center" vertical="center"/>
    </xf>
    <xf numFmtId="0" fontId="40" fillId="0" borderId="21" xfId="87" applyFont="1" applyBorder="1" applyAlignment="1">
      <alignment horizontal="center" vertical="top" wrapText="1"/>
    </xf>
    <xf numFmtId="0" fontId="42" fillId="0" borderId="25" xfId="87" applyFont="1" applyBorder="1" applyAlignment="1">
      <alignment horizontal="center" vertical="center" wrapText="1"/>
    </xf>
    <xf numFmtId="0" fontId="40" fillId="30" borderId="0" xfId="88" applyFont="1" applyFill="1" applyAlignment="1">
      <alignment horizontal="right" textRotation="90" wrapText="1"/>
    </xf>
    <xf numFmtId="0" fontId="40" fillId="30" borderId="0" xfId="88" applyFont="1" applyFill="1" applyAlignment="1">
      <alignment textRotation="90" wrapText="1"/>
    </xf>
    <xf numFmtId="0" fontId="40" fillId="31" borderId="0" xfId="88" applyFont="1" applyFill="1" applyAlignment="1">
      <alignment horizontal="right" textRotation="90" wrapText="1"/>
    </xf>
    <xf numFmtId="0" fontId="40" fillId="31" borderId="0" xfId="88" applyFont="1" applyFill="1" applyAlignment="1">
      <alignment textRotation="90" wrapText="1"/>
    </xf>
    <xf numFmtId="0" fontId="40" fillId="32" borderId="0" xfId="88" applyFont="1" applyFill="1" applyAlignment="1">
      <alignment horizontal="right" textRotation="90" wrapText="1"/>
    </xf>
    <xf numFmtId="0" fontId="40" fillId="32" borderId="0" xfId="88" applyFont="1" applyFill="1" applyAlignment="1">
      <alignment textRotation="90" wrapText="1"/>
    </xf>
    <xf numFmtId="0" fontId="40" fillId="33" borderId="0" xfId="88" applyFont="1" applyFill="1" applyAlignment="1">
      <alignment horizontal="right" textRotation="90" wrapText="1"/>
    </xf>
    <xf numFmtId="0" fontId="40" fillId="33" borderId="0" xfId="88" applyFont="1" applyFill="1" applyAlignment="1">
      <alignment textRotation="90" wrapText="1"/>
    </xf>
    <xf numFmtId="0" fontId="40" fillId="34" borderId="0" xfId="88" applyFont="1" applyFill="1" applyAlignment="1">
      <alignment horizontal="right" textRotation="90" wrapText="1"/>
    </xf>
    <xf numFmtId="0" fontId="40" fillId="34" borderId="0" xfId="88" applyFont="1" applyFill="1" applyAlignment="1">
      <alignment textRotation="90" wrapText="1"/>
    </xf>
    <xf numFmtId="0" fontId="40" fillId="35" borderId="0" xfId="88" applyFont="1" applyFill="1" applyAlignment="1">
      <alignment horizontal="right" textRotation="90" wrapText="1"/>
    </xf>
    <xf numFmtId="0" fontId="40" fillId="35" borderId="0" xfId="88" applyFont="1" applyFill="1" applyAlignment="1">
      <alignment textRotation="90" wrapText="1"/>
    </xf>
    <xf numFmtId="0" fontId="40" fillId="0" borderId="0" xfId="88" applyFont="1" applyAlignment="1">
      <alignment textRotation="90"/>
    </xf>
    <xf numFmtId="0" fontId="40" fillId="0" borderId="0" xfId="88" applyFont="1"/>
    <xf numFmtId="0" fontId="45" fillId="0" borderId="0" xfId="0" applyFont="1" applyFill="1" applyBorder="1"/>
    <xf numFmtId="0" fontId="47" fillId="0" borderId="0" xfId="0" applyFont="1" applyAlignment="1">
      <alignment horizontal="left"/>
    </xf>
    <xf numFmtId="0" fontId="40" fillId="0" borderId="0" xfId="87" applyFont="1" applyBorder="1"/>
    <xf numFmtId="0" fontId="42" fillId="0" borderId="22" xfId="87" applyFont="1" applyBorder="1" applyAlignment="1">
      <alignment horizontal="center" vertical="center" wrapText="1"/>
    </xf>
    <xf numFmtId="211" fontId="40" fillId="27" borderId="26" xfId="87" applyNumberFormat="1" applyFont="1" applyFill="1" applyBorder="1" applyAlignment="1">
      <alignment horizontal="center"/>
    </xf>
    <xf numFmtId="0" fontId="53" fillId="0" borderId="0" xfId="86" applyFont="1" applyAlignment="1">
      <alignment horizontal="left" vertical="center"/>
    </xf>
    <xf numFmtId="0" fontId="40" fillId="0" borderId="0" xfId="87" applyFont="1" applyBorder="1" applyAlignment="1">
      <alignment wrapText="1"/>
    </xf>
    <xf numFmtId="21" fontId="40" fillId="36" borderId="26" xfId="87" applyNumberFormat="1" applyFont="1" applyFill="1" applyBorder="1"/>
    <xf numFmtId="1" fontId="40" fillId="37" borderId="17" xfId="87" applyNumberFormat="1" applyFont="1" applyFill="1" applyBorder="1" applyAlignment="1">
      <alignment horizontal="center"/>
    </xf>
    <xf numFmtId="1" fontId="40" fillId="37" borderId="0" xfId="87" applyNumberFormat="1" applyFont="1" applyFill="1" applyBorder="1" applyAlignment="1">
      <alignment horizontal="center"/>
    </xf>
    <xf numFmtId="1" fontId="40" fillId="0" borderId="23" xfId="87" applyNumberFormat="1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42" fillId="27" borderId="20" xfId="87" applyFont="1" applyFill="1" applyBorder="1" applyAlignment="1">
      <alignment horizontal="center"/>
    </xf>
    <xf numFmtId="0" fontId="45" fillId="0" borderId="0" xfId="88" applyNumberFormat="1" applyFont="1" applyFill="1" applyBorder="1" applyAlignment="1">
      <alignment horizontal="center"/>
    </xf>
    <xf numFmtId="0" fontId="45" fillId="27" borderId="0" xfId="0" applyFont="1" applyFill="1" applyBorder="1"/>
    <xf numFmtId="2" fontId="40" fillId="27" borderId="0" xfId="86" applyNumberFormat="1" applyFont="1" applyFill="1"/>
    <xf numFmtId="176" fontId="40" fillId="27" borderId="0" xfId="86" applyNumberFormat="1" applyFont="1" applyFill="1" applyAlignment="1">
      <alignment horizontal="center"/>
    </xf>
    <xf numFmtId="1" fontId="40" fillId="27" borderId="0" xfId="86" applyNumberFormat="1" applyFont="1" applyFill="1" applyAlignment="1">
      <alignment horizontal="center"/>
    </xf>
    <xf numFmtId="1" fontId="42" fillId="27" borderId="0" xfId="86" applyNumberFormat="1" applyFont="1" applyFill="1" applyBorder="1" applyAlignment="1">
      <alignment horizontal="center"/>
    </xf>
    <xf numFmtId="176" fontId="40" fillId="27" borderId="0" xfId="86" applyNumberFormat="1" applyFont="1" applyFill="1" applyBorder="1" applyAlignment="1">
      <alignment horizontal="center"/>
    </xf>
    <xf numFmtId="0" fontId="0" fillId="27" borderId="0" xfId="0" applyFill="1"/>
    <xf numFmtId="1" fontId="40" fillId="0" borderId="17" xfId="87" applyNumberFormat="1" applyFont="1" applyFill="1" applyBorder="1" applyAlignment="1">
      <alignment horizontal="center"/>
    </xf>
    <xf numFmtId="1" fontId="40" fillId="38" borderId="0" xfId="87" applyNumberFormat="1" applyFont="1" applyFill="1" applyBorder="1" applyAlignment="1">
      <alignment horizontal="center"/>
    </xf>
    <xf numFmtId="0" fontId="55" fillId="0" borderId="0" xfId="0" applyFont="1"/>
    <xf numFmtId="200" fontId="40" fillId="0" borderId="17" xfId="87" applyNumberFormat="1" applyFont="1" applyFill="1" applyBorder="1"/>
    <xf numFmtId="226" fontId="0" fillId="27" borderId="0" xfId="0" applyNumberFormat="1" applyFill="1"/>
    <xf numFmtId="210" fontId="40" fillId="0" borderId="26" xfId="87" applyNumberFormat="1" applyFont="1" applyFill="1" applyBorder="1"/>
    <xf numFmtId="209" fontId="40" fillId="0" borderId="27" xfId="87" applyNumberFormat="1" applyFont="1" applyFill="1" applyBorder="1" applyAlignment="1" applyProtection="1">
      <alignment horizontal="right"/>
      <protection locked="0"/>
    </xf>
    <xf numFmtId="21" fontId="40" fillId="27" borderId="0" xfId="87" applyNumberFormat="1" applyFont="1" applyFill="1"/>
    <xf numFmtId="209" fontId="40" fillId="29" borderId="27" xfId="87" applyNumberFormat="1" applyFont="1" applyFill="1" applyBorder="1" applyAlignment="1" applyProtection="1">
      <alignment horizontal="right"/>
      <protection locked="0"/>
    </xf>
    <xf numFmtId="0" fontId="54" fillId="0" borderId="0" xfId="0" applyFont="1" applyFill="1" applyBorder="1" applyAlignment="1">
      <alignment horizontal="center" wrapText="1"/>
    </xf>
    <xf numFmtId="209" fontId="43" fillId="39" borderId="0" xfId="88" applyNumberFormat="1" applyFont="1" applyFill="1" applyBorder="1" applyAlignment="1">
      <alignment horizontal="right"/>
    </xf>
    <xf numFmtId="0" fontId="40" fillId="0" borderId="0" xfId="88" applyFont="1" applyFill="1"/>
    <xf numFmtId="0" fontId="40" fillId="33" borderId="0" xfId="88" applyFont="1" applyFill="1"/>
    <xf numFmtId="209" fontId="40" fillId="39" borderId="0" xfId="88" applyNumberFormat="1" applyFont="1" applyFill="1" applyBorder="1" applyAlignment="1">
      <alignment horizontal="right"/>
    </xf>
    <xf numFmtId="1" fontId="40" fillId="0" borderId="0" xfId="88" applyNumberFormat="1" applyFont="1" applyFill="1"/>
    <xf numFmtId="2" fontId="40" fillId="33" borderId="0" xfId="88" applyNumberFormat="1" applyFont="1" applyFill="1"/>
    <xf numFmtId="0" fontId="40" fillId="29" borderId="0" xfId="88" applyFont="1" applyFill="1"/>
    <xf numFmtId="2" fontId="40" fillId="39" borderId="0" xfId="88" applyNumberFormat="1" applyFont="1" applyFill="1" applyAlignment="1">
      <alignment horizontal="right"/>
    </xf>
    <xf numFmtId="176" fontId="56" fillId="27" borderId="0" xfId="88" applyNumberFormat="1" applyFont="1" applyFill="1" applyAlignment="1">
      <alignment horizontal="right"/>
    </xf>
    <xf numFmtId="2" fontId="40" fillId="0" borderId="0" xfId="88" applyNumberFormat="1" applyFont="1" applyFill="1"/>
    <xf numFmtId="1" fontId="42" fillId="0" borderId="0" xfId="88" applyNumberFormat="1" applyFont="1" applyFill="1" applyBorder="1"/>
    <xf numFmtId="209" fontId="40" fillId="0" borderId="0" xfId="88" applyNumberFormat="1" applyFont="1"/>
    <xf numFmtId="2" fontId="40" fillId="29" borderId="0" xfId="88" applyNumberFormat="1" applyFont="1" applyFill="1"/>
    <xf numFmtId="0" fontId="45" fillId="0" borderId="0" xfId="0" applyFont="1" applyFill="1" applyBorder="1" applyAlignment="1">
      <alignment wrapText="1"/>
    </xf>
    <xf numFmtId="0" fontId="42" fillId="0" borderId="0" xfId="88" applyFont="1" applyFill="1" applyAlignment="1">
      <alignment horizontal="center"/>
    </xf>
    <xf numFmtId="0" fontId="40" fillId="0" borderId="0" xfId="87" applyNumberFormat="1" applyFont="1" applyFill="1" applyBorder="1" applyAlignment="1" applyProtection="1"/>
    <xf numFmtId="0" fontId="40" fillId="38" borderId="0" xfId="87" applyFont="1" applyFill="1" applyBorder="1" applyAlignment="1">
      <alignment horizontal="center"/>
    </xf>
    <xf numFmtId="176" fontId="40" fillId="27" borderId="0" xfId="87" applyNumberFormat="1" applyFont="1" applyFill="1" applyBorder="1"/>
    <xf numFmtId="0" fontId="40" fillId="31" borderId="0" xfId="87" applyFont="1" applyFill="1"/>
    <xf numFmtId="2" fontId="40" fillId="0" borderId="0" xfId="86" applyNumberFormat="1" applyFont="1" applyFill="1"/>
    <xf numFmtId="176" fontId="40" fillId="0" borderId="0" xfId="86" applyNumberFormat="1" applyFont="1" applyFill="1" applyAlignment="1">
      <alignment horizontal="center"/>
    </xf>
    <xf numFmtId="1" fontId="40" fillId="0" borderId="0" xfId="86" applyNumberFormat="1" applyFont="1" applyFill="1" applyAlignment="1">
      <alignment horizontal="center"/>
    </xf>
    <xf numFmtId="1" fontId="42" fillId="0" borderId="0" xfId="86" applyNumberFormat="1" applyFont="1" applyFill="1" applyBorder="1" applyAlignment="1">
      <alignment horizontal="center"/>
    </xf>
    <xf numFmtId="176" fontId="40" fillId="0" borderId="0" xfId="86" applyNumberFormat="1" applyFont="1" applyFill="1" applyBorder="1" applyAlignment="1">
      <alignment horizontal="center"/>
    </xf>
    <xf numFmtId="0" fontId="45" fillId="33" borderId="0" xfId="0" applyFont="1" applyFill="1" applyBorder="1"/>
    <xf numFmtId="2" fontId="40" fillId="33" borderId="0" xfId="86" applyNumberFormat="1" applyFont="1" applyFill="1"/>
    <xf numFmtId="176" fontId="40" fillId="33" borderId="0" xfId="86" applyNumberFormat="1" applyFont="1" applyFill="1" applyAlignment="1">
      <alignment horizontal="center"/>
    </xf>
    <xf numFmtId="1" fontId="40" fillId="33" borderId="0" xfId="86" applyNumberFormat="1" applyFont="1" applyFill="1" applyAlignment="1">
      <alignment horizontal="center"/>
    </xf>
    <xf numFmtId="1" fontId="42" fillId="33" borderId="0" xfId="86" applyNumberFormat="1" applyFont="1" applyFill="1" applyBorder="1" applyAlignment="1">
      <alignment horizontal="center"/>
    </xf>
    <xf numFmtId="176" fontId="40" fillId="33" borderId="0" xfId="87" applyNumberFormat="1" applyFont="1" applyFill="1" applyBorder="1"/>
    <xf numFmtId="0" fontId="0" fillId="33" borderId="0" xfId="0" applyFill="1"/>
    <xf numFmtId="2" fontId="10" fillId="33" borderId="0" xfId="86" applyNumberFormat="1" applyFill="1"/>
    <xf numFmtId="176" fontId="10" fillId="33" borderId="0" xfId="86" applyNumberFormat="1" applyFill="1" applyAlignment="1">
      <alignment horizontal="center"/>
    </xf>
    <xf numFmtId="0" fontId="0" fillId="0" borderId="0" xfId="0" applyFill="1"/>
    <xf numFmtId="2" fontId="40" fillId="0" borderId="0" xfId="86" applyNumberFormat="1" applyFont="1" applyFill="1" applyBorder="1" applyAlignment="1" applyProtection="1"/>
    <xf numFmtId="0" fontId="40" fillId="0" borderId="0" xfId="86" applyNumberFormat="1" applyFont="1" applyFill="1" applyBorder="1" applyAlignment="1" applyProtection="1"/>
    <xf numFmtId="0" fontId="40" fillId="0" borderId="0" xfId="86" applyFont="1" applyFill="1"/>
    <xf numFmtId="21" fontId="40" fillId="27" borderId="0" xfId="87" applyNumberFormat="1" applyFont="1" applyFill="1" applyAlignment="1">
      <alignment horizontal="center"/>
    </xf>
    <xf numFmtId="0" fontId="40" fillId="0" borderId="0" xfId="88" applyFont="1" applyFill="1" applyBorder="1"/>
    <xf numFmtId="1" fontId="40" fillId="0" borderId="0" xfId="88" applyNumberFormat="1" applyFont="1" applyFill="1" applyBorder="1"/>
    <xf numFmtId="0" fontId="40" fillId="33" borderId="0" xfId="88" applyFont="1" applyFill="1" applyBorder="1"/>
    <xf numFmtId="0" fontId="40" fillId="27" borderId="0" xfId="87" applyNumberFormat="1" applyFont="1" applyFill="1" applyBorder="1" applyAlignment="1" applyProtection="1"/>
    <xf numFmtId="0" fontId="40" fillId="37" borderId="0" xfId="87" applyNumberFormat="1" applyFont="1" applyFill="1" applyBorder="1" applyAlignment="1" applyProtection="1"/>
    <xf numFmtId="2" fontId="40" fillId="27" borderId="0" xfId="88" applyNumberFormat="1" applyFont="1" applyFill="1" applyAlignment="1">
      <alignment horizontal="right"/>
    </xf>
    <xf numFmtId="2" fontId="40" fillId="0" borderId="0" xfId="86" applyNumberFormat="1" applyFont="1"/>
    <xf numFmtId="176" fontId="40" fillId="0" borderId="0" xfId="86" applyNumberFormat="1" applyFont="1" applyAlignment="1">
      <alignment horizontal="center"/>
    </xf>
    <xf numFmtId="1" fontId="42" fillId="0" borderId="0" xfId="86" applyNumberFormat="1" applyFont="1" applyBorder="1" applyAlignment="1">
      <alignment horizontal="center"/>
    </xf>
    <xf numFmtId="176" fontId="40" fillId="0" borderId="0" xfId="87" applyNumberFormat="1" applyFont="1" applyFill="1" applyBorder="1"/>
    <xf numFmtId="200" fontId="40" fillId="0" borderId="28" xfId="87" applyNumberFormat="1" applyFont="1" applyFill="1" applyBorder="1"/>
    <xf numFmtId="21" fontId="40" fillId="27" borderId="0" xfId="87" applyNumberFormat="1" applyFont="1" applyFill="1" applyBorder="1"/>
    <xf numFmtId="176" fontId="40" fillId="27" borderId="0" xfId="88" applyNumberFormat="1" applyFont="1" applyFill="1" applyAlignment="1">
      <alignment horizontal="right"/>
    </xf>
    <xf numFmtId="0" fontId="45" fillId="33" borderId="0" xfId="88" applyNumberFormat="1" applyFont="1" applyFill="1" applyBorder="1" applyAlignment="1">
      <alignment horizontal="center"/>
    </xf>
    <xf numFmtId="176" fontId="40" fillId="33" borderId="0" xfId="86" applyNumberFormat="1" applyFont="1" applyFill="1" applyBorder="1" applyAlignment="1">
      <alignment horizontal="center"/>
    </xf>
    <xf numFmtId="0" fontId="40" fillId="38" borderId="0" xfId="87" applyFont="1" applyFill="1"/>
    <xf numFmtId="1" fontId="42" fillId="0" borderId="0" xfId="88" applyNumberFormat="1" applyFont="1" applyFill="1"/>
    <xf numFmtId="0" fontId="40" fillId="29" borderId="0" xfId="88" applyFont="1" applyFill="1" applyBorder="1"/>
    <xf numFmtId="1" fontId="40" fillId="31" borderId="17" xfId="87" applyNumberFormat="1" applyFont="1" applyFill="1" applyBorder="1" applyAlignment="1">
      <alignment horizontal="center"/>
    </xf>
    <xf numFmtId="0" fontId="40" fillId="0" borderId="0" xfId="86" applyFont="1" applyFill="1" applyBorder="1" applyAlignment="1">
      <alignment horizontal="center"/>
    </xf>
    <xf numFmtId="0" fontId="40" fillId="0" borderId="0" xfId="87" applyFont="1" applyFill="1" applyBorder="1"/>
    <xf numFmtId="0" fontId="10" fillId="0" borderId="0" xfId="87" applyFont="1"/>
    <xf numFmtId="2" fontId="10" fillId="0" borderId="0" xfId="86" applyNumberFormat="1"/>
    <xf numFmtId="176" fontId="10" fillId="0" borderId="0" xfId="86" applyNumberFormat="1" applyAlignment="1">
      <alignment horizontal="center"/>
    </xf>
    <xf numFmtId="0" fontId="40" fillId="29" borderId="0" xfId="87" applyFont="1" applyFill="1"/>
    <xf numFmtId="0" fontId="10" fillId="39" borderId="0" xfId="87" applyFont="1" applyFill="1"/>
    <xf numFmtId="2" fontId="10" fillId="39" borderId="0" xfId="86" applyNumberFormat="1" applyFill="1"/>
    <xf numFmtId="176" fontId="10" fillId="39" borderId="0" xfId="86" applyNumberFormat="1" applyFill="1" applyAlignment="1">
      <alignment horizontal="center"/>
    </xf>
    <xf numFmtId="0" fontId="57" fillId="0" borderId="0" xfId="0" applyFont="1" applyFill="1" applyBorder="1"/>
    <xf numFmtId="176" fontId="40" fillId="0" borderId="0" xfId="87" applyNumberFormat="1" applyFont="1" applyBorder="1"/>
    <xf numFmtId="1" fontId="40" fillId="0" borderId="0" xfId="87" applyNumberFormat="1" applyFont="1" applyFill="1" applyBorder="1" applyAlignment="1" applyProtection="1"/>
    <xf numFmtId="0" fontId="40" fillId="0" borderId="0" xfId="88" applyFont="1" applyBorder="1" applyAlignment="1">
      <alignment horizontal="right"/>
    </xf>
    <xf numFmtId="0" fontId="58" fillId="28" borderId="0" xfId="88" applyFont="1" applyFill="1" applyBorder="1" applyAlignment="1">
      <alignment horizontal="right"/>
    </xf>
    <xf numFmtId="0" fontId="58" fillId="0" borderId="0" xfId="88" applyFont="1" applyFill="1" applyBorder="1"/>
    <xf numFmtId="0" fontId="40" fillId="0" borderId="0" xfId="88" applyFont="1" applyBorder="1"/>
    <xf numFmtId="0" fontId="58" fillId="0" borderId="0" xfId="88" applyFont="1" applyBorder="1"/>
    <xf numFmtId="0" fontId="40" fillId="0" borderId="0" xfId="88" applyFont="1" applyFill="1" applyBorder="1" applyAlignment="1">
      <alignment horizontal="right"/>
    </xf>
    <xf numFmtId="0" fontId="58" fillId="0" borderId="0" xfId="88" applyFont="1" applyFill="1" applyBorder="1" applyAlignment="1">
      <alignment horizontal="right"/>
    </xf>
    <xf numFmtId="1" fontId="40" fillId="0" borderId="0" xfId="88" applyNumberFormat="1" applyFont="1" applyFill="1" applyBorder="1" applyAlignment="1">
      <alignment horizontal="left"/>
    </xf>
    <xf numFmtId="0" fontId="40" fillId="0" borderId="0" xfId="88" applyFont="1" applyAlignment="1">
      <alignment horizontal="right"/>
    </xf>
    <xf numFmtId="1" fontId="42" fillId="33" borderId="0" xfId="88" applyNumberFormat="1" applyFont="1" applyFill="1" applyBorder="1"/>
    <xf numFmtId="1" fontId="58" fillId="0" borderId="0" xfId="88" applyNumberFormat="1" applyFont="1" applyFill="1" applyAlignment="1">
      <alignment horizontal="center"/>
    </xf>
    <xf numFmtId="0" fontId="44" fillId="0" borderId="30" xfId="87" applyFont="1" applyBorder="1" applyAlignment="1">
      <alignment horizontal="center" vertical="center" wrapText="1"/>
    </xf>
    <xf numFmtId="0" fontId="44" fillId="0" borderId="31" xfId="87" applyFont="1" applyBorder="1" applyAlignment="1">
      <alignment horizontal="center" vertical="center" wrapText="1"/>
    </xf>
    <xf numFmtId="0" fontId="44" fillId="0" borderId="32" xfId="87" applyFont="1" applyBorder="1" applyAlignment="1">
      <alignment horizontal="center" vertical="center" wrapText="1"/>
    </xf>
    <xf numFmtId="0" fontId="44" fillId="0" borderId="21" xfId="87" applyFont="1" applyBorder="1" applyAlignment="1">
      <alignment horizontal="center" vertical="center" wrapText="1"/>
    </xf>
    <xf numFmtId="0" fontId="44" fillId="0" borderId="25" xfId="87" applyFont="1" applyBorder="1" applyAlignment="1">
      <alignment horizontal="center" vertical="center" wrapText="1"/>
    </xf>
    <xf numFmtId="0" fontId="44" fillId="0" borderId="29" xfId="87" applyFont="1" applyBorder="1" applyAlignment="1">
      <alignment horizontal="center" vertical="center" wrapText="1"/>
    </xf>
    <xf numFmtId="0" fontId="44" fillId="0" borderId="21" xfId="87" applyFont="1" applyBorder="1" applyAlignment="1">
      <alignment horizontal="center" vertical="center" textRotation="90" wrapText="1"/>
    </xf>
    <xf numFmtId="0" fontId="44" fillId="0" borderId="25" xfId="87" applyFont="1" applyBorder="1" applyAlignment="1">
      <alignment horizontal="center" vertical="center" textRotation="90" wrapText="1"/>
    </xf>
    <xf numFmtId="0" fontId="44" fillId="0" borderId="29" xfId="87" applyFont="1" applyBorder="1" applyAlignment="1">
      <alignment horizontal="center" vertical="center" textRotation="90" wrapText="1"/>
    </xf>
    <xf numFmtId="0" fontId="42" fillId="0" borderId="21" xfId="87" applyFont="1" applyBorder="1" applyAlignment="1">
      <alignment horizontal="center" vertical="center" wrapText="1"/>
    </xf>
    <xf numFmtId="0" fontId="42" fillId="0" borderId="25" xfId="87" applyFont="1" applyBorder="1" applyAlignment="1">
      <alignment horizontal="center" vertical="center" wrapText="1"/>
    </xf>
    <xf numFmtId="0" fontId="42" fillId="0" borderId="29" xfId="87" applyFont="1" applyBorder="1" applyAlignment="1">
      <alignment horizontal="center" vertical="center" wrapText="1"/>
    </xf>
    <xf numFmtId="0" fontId="42" fillId="0" borderId="0" xfId="88" applyFont="1" applyAlignment="1">
      <alignment textRotation="90" wrapText="1"/>
    </xf>
    <xf numFmtId="0" fontId="0" fillId="0" borderId="0" xfId="0" applyAlignment="1">
      <alignment textRotation="90" wrapText="1"/>
    </xf>
    <xf numFmtId="0" fontId="40" fillId="0" borderId="0" xfId="87" applyFont="1" applyAlignment="1">
      <alignment wrapText="1"/>
    </xf>
    <xf numFmtId="0" fontId="0" fillId="0" borderId="0" xfId="0" applyAlignment="1"/>
    <xf numFmtId="0" fontId="49" fillId="0" borderId="0" xfId="88" applyFont="1" applyAlignment="1">
      <alignment horizontal="center" wrapText="1"/>
    </xf>
    <xf numFmtId="0" fontId="50" fillId="0" borderId="0" xfId="0" applyFont="1" applyAlignment="1">
      <alignment wrapText="1"/>
    </xf>
  </cellXfs>
  <cellStyles count="9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2" xfId="8" builtinId="34" customBuiltin="1"/>
    <cellStyle name="20% - Акцент3" xfId="9" builtinId="38" customBuiltin="1"/>
    <cellStyle name="20% - Акцент4" xfId="10" builtinId="42" customBuiltin="1"/>
    <cellStyle name="20% - Акцент5" xfId="11" builtinId="46" customBuiltin="1"/>
    <cellStyle name="20% - Акцент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 builtinId="31" customBuiltin="1"/>
    <cellStyle name="40% - Акцент2" xfId="20" builtinId="35" customBuiltin="1"/>
    <cellStyle name="40% - Акцент3" xfId="21" builtinId="39" customBuiltin="1"/>
    <cellStyle name="40% - Акцент4" xfId="22" builtinId="43" customBuiltin="1"/>
    <cellStyle name="40% - Акцент5" xfId="23" builtinId="47" customBuiltin="1"/>
    <cellStyle name="40% - Акцент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 builtinId="32" customBuiltin="1"/>
    <cellStyle name="60% - Акцент2" xfId="32" builtinId="36" customBuiltin="1"/>
    <cellStyle name="60% - Акцент3" xfId="33" builtinId="40" customBuiltin="1"/>
    <cellStyle name="60% - Акцент4" xfId="34" builtinId="44" customBuiltin="1"/>
    <cellStyle name="60% - Акцент5" xfId="35" builtinId="48" customBuiltin="1"/>
    <cellStyle name="60% -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_Op" xfId="46"/>
    <cellStyle name="Currency [0]_24-4-01" xfId="47"/>
    <cellStyle name="Currency_24-4-01" xfId="48"/>
    <cellStyle name="Euro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au?iue_CrewList" xfId="56"/>
    <cellStyle name="Input" xfId="57"/>
    <cellStyle name="Linked Cell" xfId="58"/>
    <cellStyle name="Neutral" xfId="59"/>
    <cellStyle name="Normal_11-Mar-96" xfId="60"/>
    <cellStyle name="Note" xfId="61"/>
    <cellStyle name="Oeiainiaue [0]_CrewList" xfId="62"/>
    <cellStyle name="Oeiainiaue_CrewList" xfId="63"/>
    <cellStyle name="Output" xfId="64"/>
    <cellStyle name="Title" xfId="65"/>
    <cellStyle name="Total" xfId="66"/>
    <cellStyle name="Währung" xfId="67"/>
    <cellStyle name="Warning Text" xfId="68"/>
    <cellStyle name="Акцент1" xfId="69" builtinId="29" customBuiltin="1"/>
    <cellStyle name="Акцент2" xfId="70" builtinId="33" customBuiltin="1"/>
    <cellStyle name="Акцент3" xfId="71" builtinId="37" customBuiltin="1"/>
    <cellStyle name="Акцент4" xfId="72" builtinId="41" customBuiltin="1"/>
    <cellStyle name="Акцент5" xfId="73" builtinId="45" customBuiltin="1"/>
    <cellStyle name="Акцент6" xfId="74" builtinId="49" customBuiltin="1"/>
    <cellStyle name="Ввод " xfId="75" builtinId="20" customBuiltin="1"/>
    <cellStyle name="Вывод" xfId="76" builtinId="21" customBuiltin="1"/>
    <cellStyle name="Вычисление" xfId="77" builtinId="22" customBuiltin="1"/>
    <cellStyle name="Заголовок 1" xfId="78" builtinId="16" customBuiltin="1"/>
    <cellStyle name="Заголовок 2" xfId="79" builtinId="17" customBuiltin="1"/>
    <cellStyle name="Заголовок 3" xfId="80" builtinId="18" customBuiltin="1"/>
    <cellStyle name="Заголовок 4" xfId="81" builtinId="19" customBuiltin="1"/>
    <cellStyle name="Итог" xfId="82" builtinId="25" customBuiltin="1"/>
    <cellStyle name="Контрольная ячейка" xfId="83" builtinId="23" customBuiltin="1"/>
    <cellStyle name="Название" xfId="84" builtinId="15" customBuiltin="1"/>
    <cellStyle name="Нейтральный" xfId="85" builtinId="28" customBuiltin="1"/>
    <cellStyle name="Обычный" xfId="0" builtinId="0"/>
    <cellStyle name="Обычный_PHRF calc_rev2(1)" xfId="86"/>
    <cellStyle name="Обычный_TOT correction" xfId="87"/>
    <cellStyle name="Обычный_YACHTSshort" xfId="88"/>
    <cellStyle name="Плохой" xfId="89" builtinId="27" customBuiltin="1"/>
    <cellStyle name="Пояснение" xfId="90" builtinId="53" customBuiltin="1"/>
    <cellStyle name="Примечание" xfId="91" builtinId="10" customBuiltin="1"/>
    <cellStyle name="Связанная ячейка" xfId="92" builtinId="24" customBuiltin="1"/>
    <cellStyle name="Текст предупреждения" xfId="93" builtinId="11" customBuiltin="1"/>
    <cellStyle name="Хороший" xfId="9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/>
  <dimension ref="A1:DX45"/>
  <sheetViews>
    <sheetView tabSelected="1" zoomScale="75" workbookViewId="0">
      <pane xSplit="19" ySplit="1" topLeftCell="DB2" activePane="bottomRight" state="frozen"/>
      <selection pane="topRight" activeCell="U1" sqref="U1"/>
      <selection pane="bottomLeft" activeCell="A2" sqref="A2"/>
      <selection pane="bottomRight" activeCell="B1" sqref="B1"/>
    </sheetView>
  </sheetViews>
  <sheetFormatPr defaultRowHeight="12.75"/>
  <cols>
    <col min="1" max="1" width="3" style="93" bestFit="1" customWidth="1"/>
    <col min="2" max="2" width="16.5703125" style="93" customWidth="1"/>
    <col min="3" max="11" width="6.140625" style="93" customWidth="1"/>
    <col min="12" max="12" width="4.5703125" style="93" bestFit="1" customWidth="1"/>
    <col min="13" max="13" width="4.42578125" style="93" bestFit="1" customWidth="1"/>
    <col min="14" max="14" width="12.7109375" style="93" customWidth="1"/>
    <col min="15" max="15" width="19.5703125" style="93" customWidth="1"/>
    <col min="16" max="16" width="5.140625" style="93" bestFit="1" customWidth="1"/>
    <col min="17" max="17" width="3.28515625" style="93" hidden="1" customWidth="1"/>
    <col min="18" max="18" width="3.28515625" style="93" customWidth="1"/>
    <col min="19" max="19" width="3.140625" style="93" bestFit="1" customWidth="1"/>
    <col min="20" max="22" width="9.28515625" style="93" bestFit="1" customWidth="1"/>
    <col min="23" max="23" width="8.7109375" style="93" customWidth="1"/>
    <col min="24" max="24" width="7.5703125" style="93" bestFit="1" customWidth="1"/>
    <col min="25" max="25" width="6" style="93" customWidth="1"/>
    <col min="26" max="26" width="8" style="93" bestFit="1" customWidth="1"/>
    <col min="27" max="27" width="5.85546875" style="93" customWidth="1"/>
    <col min="28" max="28" width="8.7109375" style="93" bestFit="1" customWidth="1"/>
    <col min="29" max="30" width="7.5703125" style="93" bestFit="1" customWidth="1"/>
    <col min="31" max="31" width="9.85546875" style="93" bestFit="1" customWidth="1"/>
    <col min="32" max="32" width="5.85546875" style="93" customWidth="1"/>
    <col min="33" max="33" width="8.7109375" style="93" bestFit="1" customWidth="1"/>
    <col min="34" max="34" width="7.5703125" style="93" bestFit="1" customWidth="1"/>
    <col min="35" max="35" width="6" style="93" customWidth="1"/>
    <col min="36" max="36" width="9.85546875" style="93" bestFit="1" customWidth="1"/>
    <col min="37" max="37" width="5.85546875" style="93" customWidth="1"/>
    <col min="38" max="38" width="8.7109375" style="93" bestFit="1" customWidth="1"/>
    <col min="39" max="39" width="7.5703125" style="93" bestFit="1" customWidth="1"/>
    <col min="40" max="40" width="6" style="93" customWidth="1"/>
    <col min="41" max="41" width="9.85546875" style="93" bestFit="1" customWidth="1"/>
    <col min="42" max="42" width="5.85546875" style="93" customWidth="1"/>
    <col min="43" max="43" width="8.7109375" style="93" bestFit="1" customWidth="1"/>
    <col min="44" max="44" width="7.5703125" style="93" bestFit="1" customWidth="1"/>
    <col min="45" max="45" width="6" style="93" customWidth="1"/>
    <col min="46" max="46" width="9.85546875" style="93" bestFit="1" customWidth="1"/>
    <col min="47" max="47" width="5.85546875" style="93" customWidth="1"/>
    <col min="48" max="48" width="8.7109375" style="93" bestFit="1" customWidth="1"/>
    <col min="49" max="49" width="7.5703125" style="93" bestFit="1" customWidth="1"/>
    <col min="50" max="50" width="6" style="93" customWidth="1"/>
    <col min="51" max="51" width="9.85546875" style="93" bestFit="1" customWidth="1"/>
    <col min="52" max="52" width="5.85546875" style="93" customWidth="1"/>
    <col min="53" max="53" width="8.7109375" style="93" bestFit="1" customWidth="1"/>
    <col min="54" max="54" width="7.5703125" style="93" bestFit="1" customWidth="1"/>
    <col min="55" max="55" width="6" style="93" customWidth="1"/>
    <col min="56" max="56" width="9.85546875" style="93" bestFit="1" customWidth="1"/>
    <col min="57" max="57" width="5.85546875" style="93" customWidth="1"/>
    <col min="58" max="58" width="8.7109375" style="93" bestFit="1" customWidth="1"/>
    <col min="59" max="59" width="7.5703125" style="93" bestFit="1" customWidth="1"/>
    <col min="60" max="60" width="6" style="93" customWidth="1"/>
    <col min="61" max="61" width="9.85546875" style="93" bestFit="1" customWidth="1"/>
    <col min="62" max="62" width="5.85546875" style="93" customWidth="1"/>
    <col min="63" max="63" width="5" style="93" customWidth="1"/>
    <col min="64" max="64" width="3.5703125" style="46" bestFit="1" customWidth="1"/>
    <col min="65" max="65" width="6" style="155" bestFit="1" customWidth="1"/>
    <col min="66" max="66" width="7" style="46" customWidth="1"/>
    <col min="67" max="68" width="1.140625" style="46" customWidth="1"/>
    <col min="69" max="69" width="7.7109375" style="155" bestFit="1" customWidth="1"/>
    <col min="70" max="72" width="7" style="46" customWidth="1"/>
    <col min="73" max="75" width="1.28515625" style="46" customWidth="1"/>
    <col min="76" max="76" width="7.7109375" style="155" bestFit="1" customWidth="1"/>
    <col min="77" max="79" width="7" style="46" customWidth="1"/>
    <col min="80" max="82" width="1.28515625" style="46" customWidth="1"/>
    <col min="83" max="83" width="7.7109375" style="155" bestFit="1" customWidth="1"/>
    <col min="84" max="86" width="7" style="46" customWidth="1"/>
    <col min="87" max="89" width="1.28515625" style="46" customWidth="1"/>
    <col min="90" max="90" width="7.7109375" style="155" bestFit="1" customWidth="1"/>
    <col min="91" max="93" width="7" style="46" customWidth="1"/>
    <col min="94" max="96" width="1.28515625" style="46" customWidth="1"/>
    <col min="97" max="97" width="7.7109375" style="155" bestFit="1" customWidth="1"/>
    <col min="98" max="100" width="7" style="46" customWidth="1"/>
    <col min="101" max="103" width="1.28515625" style="46" customWidth="1"/>
    <col min="104" max="104" width="7.7109375" style="155" bestFit="1" customWidth="1"/>
    <col min="105" max="107" width="7" style="46" customWidth="1"/>
    <col min="108" max="110" width="1.28515625" style="46" customWidth="1"/>
    <col min="111" max="111" width="7.7109375" style="155" bestFit="1" customWidth="1"/>
    <col min="112" max="112" width="7" style="46" customWidth="1"/>
    <col min="113" max="113" width="7.42578125" style="46" customWidth="1"/>
    <col min="114" max="114" width="7" style="46" customWidth="1"/>
    <col min="115" max="117" width="1.28515625" style="46" customWidth="1"/>
    <col min="118" max="118" width="6.28515625" style="155" bestFit="1" customWidth="1"/>
    <col min="119" max="119" width="4.7109375" style="155" bestFit="1" customWidth="1"/>
    <col min="120" max="120" width="7.85546875" style="46" bestFit="1" customWidth="1"/>
    <col min="121" max="121" width="3.7109375" style="46" bestFit="1" customWidth="1"/>
    <col min="122" max="122" width="5.85546875" style="46" bestFit="1" customWidth="1"/>
    <col min="123" max="125" width="1" style="46" customWidth="1"/>
    <col min="126" max="126" width="3.5703125" style="46" bestFit="1" customWidth="1"/>
    <col min="127" max="127" width="18.85546875" style="46" bestFit="1" customWidth="1"/>
    <col min="128" max="128" width="4.140625" style="46" customWidth="1"/>
    <col min="129" max="16384" width="9.140625" style="93"/>
  </cols>
  <sheetData>
    <row r="1" spans="1:128" s="1" customFormat="1" ht="50.25" customHeight="1" thickBot="1">
      <c r="B1" s="2">
        <v>39942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4" t="s">
        <v>7</v>
      </c>
      <c r="K1" s="5" t="s">
        <v>8</v>
      </c>
      <c r="L1" s="6" t="s">
        <v>9</v>
      </c>
      <c r="M1" s="7" t="s">
        <v>10</v>
      </c>
      <c r="O1" s="8" t="s">
        <v>11</v>
      </c>
      <c r="P1" s="9" t="s">
        <v>8</v>
      </c>
      <c r="Q1" s="10" t="s">
        <v>12</v>
      </c>
      <c r="R1" s="11" t="s">
        <v>13</v>
      </c>
      <c r="S1" s="11" t="s">
        <v>14</v>
      </c>
      <c r="T1" s="158" t="s">
        <v>15</v>
      </c>
      <c r="U1" s="159"/>
      <c r="V1" s="160"/>
      <c r="W1" s="12" t="s">
        <v>16</v>
      </c>
      <c r="X1" s="161" t="s">
        <v>17</v>
      </c>
      <c r="Y1" s="164" t="s">
        <v>18</v>
      </c>
      <c r="Z1" s="167" t="s">
        <v>19</v>
      </c>
      <c r="AA1" s="164" t="s">
        <v>20</v>
      </c>
      <c r="AB1" s="12" t="s">
        <v>21</v>
      </c>
      <c r="AC1" s="161" t="s">
        <v>17</v>
      </c>
      <c r="AD1" s="164" t="s">
        <v>18</v>
      </c>
      <c r="AE1" s="167" t="s">
        <v>19</v>
      </c>
      <c r="AF1" s="164" t="s">
        <v>20</v>
      </c>
      <c r="AG1" s="12" t="s">
        <v>22</v>
      </c>
      <c r="AH1" s="161" t="s">
        <v>17</v>
      </c>
      <c r="AI1" s="164" t="s">
        <v>18</v>
      </c>
      <c r="AJ1" s="167" t="s">
        <v>19</v>
      </c>
      <c r="AK1" s="164" t="s">
        <v>20</v>
      </c>
      <c r="AL1" s="12" t="s">
        <v>23</v>
      </c>
      <c r="AM1" s="161" t="s">
        <v>17</v>
      </c>
      <c r="AN1" s="164" t="s">
        <v>18</v>
      </c>
      <c r="AO1" s="167" t="s">
        <v>19</v>
      </c>
      <c r="AP1" s="164" t="s">
        <v>20</v>
      </c>
      <c r="AQ1" s="12" t="s">
        <v>24</v>
      </c>
      <c r="AR1" s="161" t="s">
        <v>17</v>
      </c>
      <c r="AS1" s="164" t="s">
        <v>18</v>
      </c>
      <c r="AT1" s="167" t="s">
        <v>19</v>
      </c>
      <c r="AU1" s="164" t="s">
        <v>20</v>
      </c>
      <c r="AV1" s="12" t="s">
        <v>25</v>
      </c>
      <c r="AW1" s="161" t="s">
        <v>17</v>
      </c>
      <c r="AX1" s="164" t="s">
        <v>18</v>
      </c>
      <c r="AY1" s="167" t="s">
        <v>19</v>
      </c>
      <c r="AZ1" s="164" t="s">
        <v>20</v>
      </c>
      <c r="BA1" s="12" t="s">
        <v>26</v>
      </c>
      <c r="BB1" s="161" t="s">
        <v>17</v>
      </c>
      <c r="BC1" s="164" t="s">
        <v>18</v>
      </c>
      <c r="BD1" s="167" t="s">
        <v>19</v>
      </c>
      <c r="BE1" s="164" t="s">
        <v>20</v>
      </c>
      <c r="BF1" s="12" t="s">
        <v>27</v>
      </c>
      <c r="BG1" s="161" t="s">
        <v>17</v>
      </c>
      <c r="BH1" s="164" t="s">
        <v>18</v>
      </c>
      <c r="BI1" s="167" t="s">
        <v>19</v>
      </c>
      <c r="BJ1" s="164" t="s">
        <v>20</v>
      </c>
      <c r="BK1" s="172"/>
      <c r="BL1" s="14" t="s">
        <v>28</v>
      </c>
      <c r="BM1" s="14" t="s">
        <v>29</v>
      </c>
      <c r="BN1" s="15" t="s">
        <v>30</v>
      </c>
      <c r="BO1" s="16"/>
      <c r="BP1" s="16"/>
      <c r="BQ1" s="14" t="s">
        <v>29</v>
      </c>
      <c r="BR1" s="15" t="s">
        <v>30</v>
      </c>
      <c r="BS1" s="15" t="s">
        <v>31</v>
      </c>
      <c r="BT1" s="15" t="s">
        <v>32</v>
      </c>
      <c r="BU1" s="16"/>
      <c r="BV1" s="16"/>
      <c r="BW1" s="16"/>
      <c r="BX1" s="14" t="s">
        <v>29</v>
      </c>
      <c r="BY1" s="15" t="s">
        <v>30</v>
      </c>
      <c r="BZ1" s="15" t="s">
        <v>31</v>
      </c>
      <c r="CA1" s="15" t="s">
        <v>32</v>
      </c>
      <c r="CB1" s="16"/>
      <c r="CC1" s="16"/>
      <c r="CD1" s="16"/>
      <c r="CE1" s="14" t="s">
        <v>29</v>
      </c>
      <c r="CF1" s="15" t="s">
        <v>30</v>
      </c>
      <c r="CG1" s="15" t="s">
        <v>31</v>
      </c>
      <c r="CH1" s="15" t="s">
        <v>32</v>
      </c>
      <c r="CI1" s="16"/>
      <c r="CJ1" s="16"/>
      <c r="CK1" s="16"/>
      <c r="CL1" s="14" t="s">
        <v>29</v>
      </c>
      <c r="CM1" s="15" t="s">
        <v>30</v>
      </c>
      <c r="CN1" s="15" t="s">
        <v>31</v>
      </c>
      <c r="CO1" s="15" t="s">
        <v>32</v>
      </c>
      <c r="CP1" s="16"/>
      <c r="CQ1" s="16"/>
      <c r="CR1" s="16"/>
      <c r="CS1" s="14" t="s">
        <v>29</v>
      </c>
      <c r="CT1" s="15" t="s">
        <v>30</v>
      </c>
      <c r="CU1" s="15" t="s">
        <v>31</v>
      </c>
      <c r="CV1" s="15" t="s">
        <v>32</v>
      </c>
      <c r="CW1" s="16"/>
      <c r="CX1" s="16"/>
      <c r="CY1" s="16"/>
      <c r="CZ1" s="14" t="s">
        <v>29</v>
      </c>
      <c r="DA1" s="15" t="s">
        <v>30</v>
      </c>
      <c r="DB1" s="15" t="s">
        <v>31</v>
      </c>
      <c r="DC1" s="15" t="s">
        <v>32</v>
      </c>
      <c r="DD1" s="16"/>
      <c r="DE1" s="16"/>
      <c r="DF1" s="16"/>
      <c r="DG1" s="14" t="s">
        <v>29</v>
      </c>
      <c r="DH1" s="15" t="s">
        <v>30</v>
      </c>
      <c r="DI1" s="15" t="s">
        <v>31</v>
      </c>
      <c r="DJ1" s="15" t="s">
        <v>32</v>
      </c>
      <c r="DK1" s="16"/>
      <c r="DL1" s="16"/>
      <c r="DM1" s="16"/>
      <c r="DN1" s="17" t="s">
        <v>33</v>
      </c>
      <c r="DO1" s="18" t="s">
        <v>34</v>
      </c>
      <c r="DP1" s="170" t="s">
        <v>35</v>
      </c>
      <c r="DQ1" s="20" t="s">
        <v>36</v>
      </c>
      <c r="DR1" s="170" t="s">
        <v>37</v>
      </c>
      <c r="DS1" s="21"/>
      <c r="DT1" s="21"/>
      <c r="DU1" s="21"/>
      <c r="DV1" s="19" t="s">
        <v>38</v>
      </c>
      <c r="DW1" s="22" t="s">
        <v>39</v>
      </c>
      <c r="DX1" s="19" t="s">
        <v>40</v>
      </c>
    </row>
    <row r="2" spans="1:128" s="1" customFormat="1" ht="13.5" customHeight="1" thickBot="1">
      <c r="D2" s="23"/>
      <c r="E2" s="23"/>
      <c r="F2" s="23"/>
      <c r="G2" s="23"/>
      <c r="H2" s="23"/>
      <c r="I2" s="24">
        <v>2204.62</v>
      </c>
      <c r="J2" s="24">
        <v>3.2810000000000001</v>
      </c>
      <c r="L2" s="25">
        <v>0.05</v>
      </c>
      <c r="M2" s="25">
        <v>7.0000000000000007E-2</v>
      </c>
      <c r="O2" s="26" t="s">
        <v>41</v>
      </c>
      <c r="P2" s="13"/>
      <c r="Q2" s="27"/>
      <c r="R2" s="27"/>
      <c r="T2" s="28" t="s">
        <v>42</v>
      </c>
      <c r="U2" s="29" t="s">
        <v>43</v>
      </c>
      <c r="V2" s="30" t="s">
        <v>44</v>
      </c>
      <c r="W2" s="31" t="s">
        <v>45</v>
      </c>
      <c r="X2" s="162"/>
      <c r="Y2" s="165"/>
      <c r="Z2" s="168"/>
      <c r="AA2" s="165"/>
      <c r="AB2" s="31" t="s">
        <v>46</v>
      </c>
      <c r="AC2" s="162"/>
      <c r="AD2" s="165"/>
      <c r="AE2" s="168"/>
      <c r="AF2" s="165"/>
      <c r="AG2" s="31" t="s">
        <v>47</v>
      </c>
      <c r="AH2" s="162"/>
      <c r="AI2" s="165"/>
      <c r="AJ2" s="168"/>
      <c r="AK2" s="165"/>
      <c r="AL2" s="31" t="s">
        <v>48</v>
      </c>
      <c r="AM2" s="162"/>
      <c r="AN2" s="165"/>
      <c r="AO2" s="168"/>
      <c r="AP2" s="165"/>
      <c r="AQ2" s="31" t="s">
        <v>49</v>
      </c>
      <c r="AR2" s="162"/>
      <c r="AS2" s="165"/>
      <c r="AT2" s="168"/>
      <c r="AU2" s="165"/>
      <c r="AV2" s="31" t="s">
        <v>50</v>
      </c>
      <c r="AW2" s="162"/>
      <c r="AX2" s="165"/>
      <c r="AY2" s="168"/>
      <c r="AZ2" s="165"/>
      <c r="BA2" s="31" t="s">
        <v>51</v>
      </c>
      <c r="BB2" s="162"/>
      <c r="BC2" s="165"/>
      <c r="BD2" s="168"/>
      <c r="BE2" s="165"/>
      <c r="BF2" s="31" t="s">
        <v>52</v>
      </c>
      <c r="BG2" s="162"/>
      <c r="BH2" s="165"/>
      <c r="BI2" s="168"/>
      <c r="BJ2" s="165"/>
      <c r="BK2" s="173"/>
      <c r="BL2" s="33"/>
      <c r="BM2" s="33"/>
      <c r="BN2" s="34"/>
      <c r="BO2" s="16"/>
      <c r="BP2" s="16"/>
      <c r="BQ2" s="35"/>
      <c r="BR2" s="36"/>
      <c r="BS2" s="36"/>
      <c r="BT2" s="36"/>
      <c r="BU2" s="16"/>
      <c r="BV2" s="16"/>
      <c r="BW2" s="16"/>
      <c r="BX2" s="37"/>
      <c r="BY2" s="38"/>
      <c r="BZ2" s="38"/>
      <c r="CA2" s="38"/>
      <c r="CB2" s="16"/>
      <c r="CC2" s="16"/>
      <c r="CD2" s="16"/>
      <c r="CE2" s="39"/>
      <c r="CF2" s="40"/>
      <c r="CG2" s="40"/>
      <c r="CH2" s="40"/>
      <c r="CI2" s="16"/>
      <c r="CJ2" s="16"/>
      <c r="CK2" s="16"/>
      <c r="CL2" s="33"/>
      <c r="CM2" s="34"/>
      <c r="CN2" s="34"/>
      <c r="CO2" s="34"/>
      <c r="CP2" s="16"/>
      <c r="CQ2" s="16"/>
      <c r="CR2" s="16"/>
      <c r="CS2" s="35"/>
      <c r="CT2" s="36"/>
      <c r="CU2" s="36"/>
      <c r="CV2" s="36"/>
      <c r="CW2" s="16"/>
      <c r="CX2" s="16"/>
      <c r="CY2" s="16"/>
      <c r="CZ2" s="41"/>
      <c r="DA2" s="42"/>
      <c r="DB2" s="42"/>
      <c r="DC2" s="42"/>
      <c r="DD2" s="16"/>
      <c r="DE2" s="16"/>
      <c r="DF2" s="16"/>
      <c r="DG2" s="43"/>
      <c r="DH2" s="44"/>
      <c r="DI2" s="44"/>
      <c r="DJ2" s="44"/>
      <c r="DK2" s="16"/>
      <c r="DL2" s="16"/>
      <c r="DM2" s="16"/>
      <c r="DN2" s="14"/>
      <c r="DO2" s="18"/>
      <c r="DP2" s="171"/>
      <c r="DQ2" s="45"/>
      <c r="DR2" s="171"/>
      <c r="DS2" s="21"/>
      <c r="DT2" s="21"/>
      <c r="DU2" s="21"/>
      <c r="DV2" s="19"/>
      <c r="DW2" s="22"/>
      <c r="DX2" s="46"/>
    </row>
    <row r="3" spans="1:128" s="1" customFormat="1" ht="15" customHeight="1" thickBot="1">
      <c r="C3" s="47"/>
      <c r="D3" s="47"/>
      <c r="E3" s="47"/>
      <c r="F3" s="47"/>
      <c r="G3" s="47"/>
      <c r="H3" s="47"/>
      <c r="I3" s="47"/>
      <c r="J3" s="48" t="s">
        <v>53</v>
      </c>
      <c r="K3" s="47"/>
      <c r="L3" s="47"/>
      <c r="M3" s="49"/>
      <c r="O3" s="50"/>
      <c r="P3" s="32"/>
      <c r="Q3" s="27"/>
      <c r="R3" s="27"/>
      <c r="T3" s="28">
        <v>480</v>
      </c>
      <c r="U3" s="29">
        <v>550</v>
      </c>
      <c r="V3" s="30">
        <v>650</v>
      </c>
      <c r="W3" s="51">
        <v>0.4548611111111111</v>
      </c>
      <c r="X3" s="162"/>
      <c r="Y3" s="165"/>
      <c r="Z3" s="169"/>
      <c r="AA3" s="165"/>
      <c r="AB3" s="51">
        <v>0.55069444444444449</v>
      </c>
      <c r="AC3" s="162"/>
      <c r="AD3" s="165"/>
      <c r="AE3" s="169"/>
      <c r="AF3" s="165"/>
      <c r="AG3" s="51">
        <v>0.45833333333333331</v>
      </c>
      <c r="AH3" s="162"/>
      <c r="AI3" s="165"/>
      <c r="AJ3" s="169"/>
      <c r="AK3" s="165"/>
      <c r="AL3" s="51">
        <v>0.44791666666666669</v>
      </c>
      <c r="AM3" s="162"/>
      <c r="AN3" s="165"/>
      <c r="AO3" s="169"/>
      <c r="AP3" s="165"/>
      <c r="AQ3" s="51">
        <v>0.4201388888888889</v>
      </c>
      <c r="AR3" s="162"/>
      <c r="AS3" s="165"/>
      <c r="AT3" s="169"/>
      <c r="AU3" s="165"/>
      <c r="AV3" s="51">
        <v>0.68055555555555547</v>
      </c>
      <c r="AW3" s="162"/>
      <c r="AX3" s="165"/>
      <c r="AY3" s="169"/>
      <c r="AZ3" s="165"/>
      <c r="BA3" s="51">
        <v>0.63888888888888895</v>
      </c>
      <c r="BB3" s="162"/>
      <c r="BC3" s="165"/>
      <c r="BD3" s="169"/>
      <c r="BE3" s="165"/>
      <c r="BF3" s="51">
        <v>0.3888888888888889</v>
      </c>
      <c r="BG3" s="162"/>
      <c r="BH3" s="165"/>
      <c r="BI3" s="169"/>
      <c r="BJ3" s="165"/>
      <c r="BK3" s="173"/>
      <c r="BL3" s="174" t="s">
        <v>133</v>
      </c>
      <c r="BM3" s="175"/>
      <c r="BN3" s="175"/>
      <c r="BO3" s="16"/>
      <c r="BP3" s="16"/>
      <c r="BQ3" s="174" t="s">
        <v>134</v>
      </c>
      <c r="BR3" s="175"/>
      <c r="BS3" s="175"/>
      <c r="BT3" s="175"/>
      <c r="BU3" s="16"/>
      <c r="BV3" s="16"/>
      <c r="BW3" s="16"/>
      <c r="BX3" s="174" t="s">
        <v>135</v>
      </c>
      <c r="BY3" s="175"/>
      <c r="BZ3" s="175"/>
      <c r="CA3" s="175"/>
      <c r="CB3" s="16"/>
      <c r="CC3" s="16"/>
      <c r="CD3" s="16"/>
      <c r="CE3" s="174" t="s">
        <v>136</v>
      </c>
      <c r="CF3" s="175"/>
      <c r="CG3" s="175"/>
      <c r="CH3" s="175"/>
      <c r="CI3" s="16"/>
      <c r="CJ3" s="16"/>
      <c r="CK3" s="16"/>
      <c r="CL3" s="174" t="s">
        <v>137</v>
      </c>
      <c r="CM3" s="175"/>
      <c r="CN3" s="175"/>
      <c r="CO3" s="175"/>
      <c r="CP3" s="16"/>
      <c r="CQ3" s="16"/>
      <c r="CR3" s="16"/>
      <c r="CS3" s="174" t="s">
        <v>138</v>
      </c>
      <c r="CT3" s="175"/>
      <c r="CU3" s="175"/>
      <c r="CV3" s="175"/>
      <c r="CW3" s="16"/>
      <c r="CX3" s="16"/>
      <c r="CY3" s="16"/>
      <c r="CZ3" s="174" t="s">
        <v>139</v>
      </c>
      <c r="DA3" s="175"/>
      <c r="DB3" s="175"/>
      <c r="DC3" s="175"/>
      <c r="DD3" s="16"/>
      <c r="DE3" s="16"/>
      <c r="DF3" s="16"/>
      <c r="DG3" s="174" t="s">
        <v>140</v>
      </c>
      <c r="DH3" s="175"/>
      <c r="DI3" s="175"/>
      <c r="DJ3" s="175"/>
      <c r="DK3" s="16"/>
      <c r="DL3" s="16"/>
      <c r="DM3" s="16"/>
      <c r="DN3" s="14"/>
      <c r="DO3" s="18"/>
      <c r="DP3" s="171"/>
      <c r="DQ3" s="45"/>
      <c r="DR3" s="171"/>
      <c r="DS3" s="21"/>
      <c r="DT3" s="21"/>
      <c r="DU3" s="21"/>
      <c r="DV3" s="19"/>
      <c r="DW3" s="22"/>
      <c r="DX3" s="46"/>
    </row>
    <row r="4" spans="1:128" s="1" customFormat="1" ht="13.5" customHeight="1" thickBot="1">
      <c r="B4" s="52" t="s">
        <v>54</v>
      </c>
      <c r="K4" s="53"/>
      <c r="O4" s="54">
        <v>0.99998842593049631</v>
      </c>
      <c r="P4" s="55">
        <f>SUMPRODUCT(P5:P44,Q5:Q44)/SUM(Q5:Q44)</f>
        <v>61.196698221406066</v>
      </c>
      <c r="Q4" s="56">
        <f>SUM(Q5:Q44)</f>
        <v>30</v>
      </c>
      <c r="R4" s="56"/>
      <c r="T4" s="57">
        <f>T3+$P$4</f>
        <v>541.19669822140611</v>
      </c>
      <c r="U4" s="57">
        <f>U3+$P$4</f>
        <v>611.19669822140611</v>
      </c>
      <c r="V4" s="57">
        <f>V3+$P$4</f>
        <v>711.19669822140611</v>
      </c>
      <c r="W4" s="58" t="s">
        <v>55</v>
      </c>
      <c r="X4" s="163"/>
      <c r="Y4" s="166"/>
      <c r="Z4" s="59">
        <v>7</v>
      </c>
      <c r="AA4" s="166"/>
      <c r="AB4" s="58" t="s">
        <v>55</v>
      </c>
      <c r="AC4" s="163"/>
      <c r="AD4" s="166"/>
      <c r="AE4" s="59">
        <v>7</v>
      </c>
      <c r="AF4" s="166"/>
      <c r="AG4" s="58" t="s">
        <v>55</v>
      </c>
      <c r="AH4" s="163"/>
      <c r="AI4" s="166"/>
      <c r="AJ4" s="59">
        <v>4</v>
      </c>
      <c r="AK4" s="166"/>
      <c r="AL4" s="58" t="s">
        <v>55</v>
      </c>
      <c r="AM4" s="163"/>
      <c r="AN4" s="166"/>
      <c r="AO4" s="59">
        <v>7</v>
      </c>
      <c r="AP4" s="166"/>
      <c r="AQ4" s="58" t="s">
        <v>55</v>
      </c>
      <c r="AR4" s="163"/>
      <c r="AS4" s="166"/>
      <c r="AT4" s="59">
        <v>7</v>
      </c>
      <c r="AU4" s="166"/>
      <c r="AV4" s="58" t="s">
        <v>55</v>
      </c>
      <c r="AW4" s="163"/>
      <c r="AX4" s="166"/>
      <c r="AY4" s="59">
        <v>4</v>
      </c>
      <c r="AZ4" s="166"/>
      <c r="BA4" s="58" t="s">
        <v>55</v>
      </c>
      <c r="BB4" s="163"/>
      <c r="BC4" s="166"/>
      <c r="BD4" s="59">
        <v>7</v>
      </c>
      <c r="BE4" s="166"/>
      <c r="BF4" s="58" t="s">
        <v>55</v>
      </c>
      <c r="BG4" s="163"/>
      <c r="BH4" s="166"/>
      <c r="BI4" s="59">
        <v>2</v>
      </c>
      <c r="BJ4" s="166"/>
      <c r="BK4" s="173"/>
      <c r="BL4" s="175"/>
      <c r="BM4" s="175"/>
      <c r="BN4" s="175"/>
      <c r="BO4" s="16"/>
      <c r="BP4" s="16"/>
      <c r="BQ4" s="175"/>
      <c r="BR4" s="175"/>
      <c r="BS4" s="175"/>
      <c r="BT4" s="175"/>
      <c r="BU4" s="16"/>
      <c r="BV4" s="16"/>
      <c r="BW4" s="16"/>
      <c r="BX4" s="175"/>
      <c r="BY4" s="175"/>
      <c r="BZ4" s="175"/>
      <c r="CA4" s="175"/>
      <c r="CB4" s="16"/>
      <c r="CC4" s="16"/>
      <c r="CD4" s="16"/>
      <c r="CE4" s="175"/>
      <c r="CF4" s="175"/>
      <c r="CG4" s="175"/>
      <c r="CH4" s="175"/>
      <c r="CI4" s="16"/>
      <c r="CJ4" s="16"/>
      <c r="CK4" s="16"/>
      <c r="CL4" s="175"/>
      <c r="CM4" s="175"/>
      <c r="CN4" s="175"/>
      <c r="CO4" s="175"/>
      <c r="CP4" s="16"/>
      <c r="CQ4" s="16"/>
      <c r="CR4" s="16"/>
      <c r="CS4" s="175"/>
      <c r="CT4" s="175"/>
      <c r="CU4" s="175"/>
      <c r="CV4" s="175"/>
      <c r="CW4" s="16"/>
      <c r="CX4" s="16"/>
      <c r="CY4" s="16"/>
      <c r="CZ4" s="175"/>
      <c r="DA4" s="175"/>
      <c r="DB4" s="175"/>
      <c r="DC4" s="175"/>
      <c r="DD4" s="16"/>
      <c r="DE4" s="16"/>
      <c r="DF4" s="16"/>
      <c r="DG4" s="175"/>
      <c r="DH4" s="175"/>
      <c r="DI4" s="175"/>
      <c r="DJ4" s="175"/>
      <c r="DK4" s="16"/>
      <c r="DL4" s="16"/>
      <c r="DM4" s="16"/>
      <c r="DN4" s="14"/>
      <c r="DO4" s="18"/>
      <c r="DP4" s="171"/>
      <c r="DQ4" s="45"/>
      <c r="DR4" s="171"/>
      <c r="DS4" s="21"/>
      <c r="DT4" s="21"/>
      <c r="DU4" s="21"/>
      <c r="DV4" s="19"/>
      <c r="DW4" s="22"/>
      <c r="DX4" s="46"/>
    </row>
    <row r="5" spans="1:128" ht="15">
      <c r="A5" s="60">
        <v>1</v>
      </c>
      <c r="B5" s="61" t="s">
        <v>56</v>
      </c>
      <c r="C5" s="62">
        <v>17.95</v>
      </c>
      <c r="D5" s="62">
        <v>8.15</v>
      </c>
      <c r="E5" s="62">
        <v>17.399999999999999</v>
      </c>
      <c r="F5" s="62">
        <v>5.5</v>
      </c>
      <c r="G5" s="62">
        <v>15.3</v>
      </c>
      <c r="H5" s="62">
        <v>1.9812240916849548</v>
      </c>
      <c r="I5" s="63">
        <v>16</v>
      </c>
      <c r="J5" s="64">
        <f t="shared" ref="J5:J34" si="0">(0.5*C5*D5+0.5*E5*F5)*$J$2^2</f>
        <v>1302.51991239625</v>
      </c>
      <c r="K5" s="65">
        <f t="shared" ref="K5:K34" si="1">610-8.36*(J5/($I5*$I$2)^0.333)+0.0000511*(J5^2)-55*$E5/($D5+$F5)-30.8*(($G5*$J$2)^0.5)-602*(($H5*$J$2)^2/J5)</f>
        <v>55.644798931738293</v>
      </c>
      <c r="L5" s="66">
        <f>K5*$L$2</f>
        <v>2.7822399465869148</v>
      </c>
      <c r="M5" s="61"/>
      <c r="N5" s="67" t="s">
        <v>57</v>
      </c>
      <c r="O5" s="67" t="s">
        <v>58</v>
      </c>
      <c r="P5" s="68">
        <f t="shared" ref="P5:P19" si="2">SUM(K5:M5)</f>
        <v>58.427038878325206</v>
      </c>
      <c r="Q5" s="69">
        <v>1</v>
      </c>
      <c r="R5" s="69" t="s">
        <v>59</v>
      </c>
      <c r="S5" s="70">
        <v>2</v>
      </c>
      <c r="T5" s="71">
        <f t="shared" ref="T5:T45" si="3">$T$4/($T$3+P5)</f>
        <v>1.0051439826440567</v>
      </c>
      <c r="U5" s="71">
        <f t="shared" ref="U5:U45" si="4">$U$4/($U$3+P5)</f>
        <v>1.0045521634741725</v>
      </c>
      <c r="V5" s="71">
        <f t="shared" ref="V5:V45" si="5">$V$4/($V$3+P5)</f>
        <v>1.0039095901074953</v>
      </c>
      <c r="W5" s="72">
        <v>0.64982638888888888</v>
      </c>
      <c r="X5" s="73">
        <f t="shared" ref="X5:X44" si="6">IF($Q5=1,IF(ISNUMBER(W5),IF((W5-W$3)&gt;0,W5-W$3,$O$4-W$3+W5)," "),"")</f>
        <v>0.19496527777777778</v>
      </c>
      <c r="Y5" s="74">
        <f t="shared" ref="Y5:Y44" si="7">IF($Q5=1,IF(ISNUMBER(W5),RANK(X5,X$5:X$44,1),W5),"n/s")</f>
        <v>15</v>
      </c>
      <c r="Z5" s="73">
        <f t="shared" ref="Z5:Z45" si="8">IF($Q5=1,IF(ISNUMBER(W5),IF((W5-W$3)&gt;0,W5-W$3,$O$4-W$3+W5)*(IF(Z$4=2,$T5,IF(Z$4=4,$U5,IF(Z$4=7,$V5,"!"))))," "),"")</f>
        <v>0.19572751209908285</v>
      </c>
      <c r="AA5" s="74">
        <f t="shared" ref="AA5:AA44" si="9">IF(ISNUMBER(Y5),RANK(Z5,Z$5:Z$44,1),Y5)</f>
        <v>16</v>
      </c>
      <c r="AB5" s="75">
        <v>0.6828819444444445</v>
      </c>
      <c r="AC5" s="73">
        <f t="shared" ref="AC5:AC44" si="10">IF($Q5=1,IF(ISNUMBER(AB5),IF((AB5-AB$3)&gt;0,AB5-AB$3,$O$4-AB$3+AB5)," "),"")</f>
        <v>0.13218750000000001</v>
      </c>
      <c r="AD5" s="74">
        <f t="shared" ref="AD5:AD44" si="11">IF($Q5=1,IF(ISNUMBER(AB5),RANK(AC5,AC$5:AC$44,1),AB5),"n/s")</f>
        <v>11</v>
      </c>
      <c r="AE5" s="73">
        <f t="shared" ref="AE5:AE45" si="12">IF($Q5=1,IF(ISNUMBER(AB5),IF((AB5-AB$3)&gt;0,AB5-AB$3,$O$4-AB$3+AB5)*(IF(AE$4=2,$T5,IF(AE$4=4,$U5,IF(Z$4=7,$V5,"!"))))," "),"")</f>
        <v>0.13270429894233454</v>
      </c>
      <c r="AF5" s="74">
        <f t="shared" ref="AF5:AF44" si="13">IF(ISNUMBER(AD5),RANK(AE5,AE$5:AE$44,1),AD5)</f>
        <v>11</v>
      </c>
      <c r="AG5" s="75">
        <v>0.79159722222222217</v>
      </c>
      <c r="AH5" s="73">
        <f t="shared" ref="AH5:AH44" si="14">IF($Q5=1,IF(ISNUMBER(AG5),IF((AG5-AG$3)&gt;0,AG5-AG$3,$O$4-AG$3+AG5)," "),"")</f>
        <v>0.33326388888888886</v>
      </c>
      <c r="AI5" s="74">
        <f t="shared" ref="AI5:AI44" si="15">IF($Q5=1,IF(ISNUMBER(AG5),RANK(AH5,AH$5:AH$44,1),AG5),"n/s")</f>
        <v>20</v>
      </c>
      <c r="AJ5" s="73">
        <f t="shared" ref="AJ5:AJ45" si="16">IF($Q5=1,IF(ISNUMBER(AG5),IF((AG5-AG$3)&gt;0,AG5-AG$3,$O$4-AG$3+AG5)*(IF(AJ$4=2,$T5,IF(AJ$4=4,$U5,IF(Z$4=7,$V5,"!"))))," "),"")</f>
        <v>0.33478096059114953</v>
      </c>
      <c r="AK5" s="76">
        <f t="shared" ref="AK5:AK44" si="17">IF(ISNUMBER(AI5),RANK(AJ5,AJ$5:AJ$44,1),AI5)</f>
        <v>21</v>
      </c>
      <c r="AL5" s="75">
        <v>0.53969907407407403</v>
      </c>
      <c r="AM5" s="73">
        <f t="shared" ref="AM5:AM44" si="18">IF($Q5=1,IF(ISNUMBER(AL5),IF((AL5-AL$3)&gt;0,AL5-AL$3,$O$4-AL$3+AL5)," "),"")</f>
        <v>9.178240740740734E-2</v>
      </c>
      <c r="AN5" s="74">
        <f t="shared" ref="AN5:AN44" si="19">IF($Q5=1,IF(ISNUMBER(AL5),RANK(AM5,AM$5:AM$44,1),AL5),"n/s")</f>
        <v>9</v>
      </c>
      <c r="AO5" s="73">
        <f t="shared" ref="AO5:AO45" si="20">IF($Q5=1,IF(ISNUMBER(AL5),IF((AL5-AL$3)&gt;0,AL5-AL$3,$O$4-AL$3+AL5)*(IF(AO$4=2,$T5,IF(AO$4=4,$U5,IF(Z$4=7,$V5,"!"))))," "),"")</f>
        <v>9.214123899944944E-2</v>
      </c>
      <c r="AP5" s="74">
        <f t="shared" ref="AP5:AP44" si="21">IF(ISNUMBER(AN5),RANK(AO5,AO$5:AO$44,1),AN5)</f>
        <v>7</v>
      </c>
      <c r="AQ5" s="75">
        <v>0.61731481481481476</v>
      </c>
      <c r="AR5" s="73">
        <f t="shared" ref="AR5:AR44" si="22">IF($Q5=1,IF(ISNUMBER(AQ5),IF((AQ5-AQ$3)&gt;0,AQ5-AQ$3,$O$4-AQ$3+AQ5)," "),"")</f>
        <v>0.19717592592592587</v>
      </c>
      <c r="AS5" s="74">
        <f t="shared" ref="AS5:AS44" si="23">IF($Q5=1,IF(ISNUMBER(AQ5),RANK(AR5,AR$5:AR$44,1),AQ5),"n/s")</f>
        <v>10</v>
      </c>
      <c r="AT5" s="73">
        <f t="shared" ref="AT5:AT45" si="24">IF($Q5=1,IF(ISNUMBER(AQ5),IF((AQ5-AQ$3)&gt;0,AQ5-AQ$3,$O$4-AQ$3+AQ5)*(IF(AT$4=2,$T5,IF(AT$4=4,$U5,IF(Z$4=7,$V5,"!"))))," "),"")</f>
        <v>0.19794680297536207</v>
      </c>
      <c r="AU5" s="74">
        <f t="shared" ref="AU5:AU44" si="25">IF(ISNUMBER(AS5),RANK(AT5,AT$5:AT$44,1),AS5)</f>
        <v>11</v>
      </c>
      <c r="AV5" s="72" t="s">
        <v>60</v>
      </c>
      <c r="AW5" s="73" t="str">
        <f t="shared" ref="AW5:AW44" si="26">IF($Q5=1,IF(ISNUMBER(AV5),IF((AV5-AV$3)&gt;0,AV5-AV$3,$O$4-AV$3+AV5)," "),"")</f>
        <v xml:space="preserve"> </v>
      </c>
      <c r="AX5" s="74" t="str">
        <f t="shared" ref="AX5:AX44" si="27">IF($Q5=1,IF(ISNUMBER(AV5),RANK(AW5,AW$5:AW$44,1),AV5),"n/s")</f>
        <v>n/s</v>
      </c>
      <c r="AY5" s="73" t="str">
        <f t="shared" ref="AY5:AY45" si="28">IF($Q5=1,IF(ISNUMBER(AV5),IF((AV5-AV$3)&gt;0,AV5-AV$3,$O$4-AV$3+AV5)*(IF(AY$4=2,$T5,IF(AY$4=4,$U5,IF(Z$4=7,$V5,"!"))))," "),"")</f>
        <v xml:space="preserve"> </v>
      </c>
      <c r="AZ5" s="74" t="str">
        <f t="shared" ref="AZ5:AZ44" si="29">IF(ISNUMBER(AX5),RANK(AY5,AY$5:AY$44,1),AX5)</f>
        <v>n/s</v>
      </c>
      <c r="BA5" s="75">
        <v>0.7055555555555556</v>
      </c>
      <c r="BB5" s="73">
        <f t="shared" ref="BB5:BB44" si="30">IF($Q5=1,IF(ISNUMBER(BA5),IF((BA5-BA$3)&gt;0,BA5-BA$3,$O$4-BA$3+BA5)," "),"")</f>
        <v>6.6666666666666652E-2</v>
      </c>
      <c r="BC5" s="74">
        <f t="shared" ref="BC5:BC44" si="31">IF($Q5=1,IF(ISNUMBER(BA5),RANK(BB5,BB$5:BB$44,1),BA5),"n/s")</f>
        <v>13</v>
      </c>
      <c r="BD5" s="73">
        <f t="shared" ref="BD5:BD45" si="32">IF($Q5=1,IF(ISNUMBER(BA5),IF((BA5-BA$3)&gt;0,BA5-BA$3,$O$4-BA$3+BA5)*(IF(BD$4=2,$T5,IF(BD$4=4,$U5,IF(Z$4=7,$V5,"!"))))," "),"")</f>
        <v>6.6927306007166329E-2</v>
      </c>
      <c r="BE5" s="74">
        <f t="shared" ref="BE5:BE44" si="33">IF(ISNUMBER(BC5),RANK(BD5,BD$5:BD$44,1),BC5)</f>
        <v>15</v>
      </c>
      <c r="BF5" s="75">
        <v>0.61614583333333328</v>
      </c>
      <c r="BG5" s="73">
        <f t="shared" ref="BG5:BG44" si="34">IF($Q5=1,IF(ISNUMBER(BF5),IF((BF5-BF$3)&gt;0,BF5-BF$3,$O$4-BF$3+BF5)," "),"")</f>
        <v>0.22725694444444439</v>
      </c>
      <c r="BH5" s="74">
        <f t="shared" ref="BH5:BH44" si="35">IF($Q5=1,IF(ISNUMBER(BF5),RANK(BG5,BG$5:BG$44,1),BF5),"n/s")</f>
        <v>21</v>
      </c>
      <c r="BI5" s="73">
        <f t="shared" ref="BI5:BI45" si="36">IF($Q5=1,IF(ISNUMBER(BF5),IF((BF5-BF$3)&gt;0,BF5-BF$3,$O$4-BF$3+BF5)*(IF(BI$4=2,$T5,IF(BI$4=4,$U5,IF(Z$4=7,$V5,"!"))))," "),"")</f>
        <v>0.22842595022240797</v>
      </c>
      <c r="BJ5" s="74">
        <f t="shared" ref="BJ5:BJ44" si="37">IF(ISNUMBER(BH5),RANK(BI5,BI$5:BI$44,1),BH5)</f>
        <v>22</v>
      </c>
      <c r="BK5" s="173"/>
      <c r="BL5" s="77">
        <f t="shared" ref="BL5:BL35" si="38">S5</f>
        <v>2</v>
      </c>
      <c r="BM5" s="78">
        <f t="shared" ref="BM5:BM44" si="39">AA5</f>
        <v>16</v>
      </c>
      <c r="BN5" s="79">
        <f t="shared" ref="BN5:BN44" si="40">IF(ISNUMBER(BM5),VLOOKUP(BM5,$BO$5:$BP$44,2),IF(ISTEXT(BM5),IF((BM5="n/f"),0.25,0)," "))</f>
        <v>15</v>
      </c>
      <c r="BO5" s="80">
        <v>1</v>
      </c>
      <c r="BP5" s="80">
        <f>$BM$45+0.25</f>
        <v>30.25</v>
      </c>
      <c r="BQ5" s="81">
        <f t="shared" ref="BQ5:BQ44" si="41">AF5</f>
        <v>11</v>
      </c>
      <c r="BR5" s="79">
        <f t="shared" ref="BR5:BR31" si="42">IF(ISNUMBER(BQ5),VLOOKUP(BQ5,$BV$5:$BW$44,2),IF(ISTEXT(BQ5),IF((BQ5="n/f"),0.25,0)," "))</f>
        <v>20</v>
      </c>
      <c r="BS5" s="79">
        <f t="shared" ref="BS5:BS44" si="43">IF($BQ$45&gt;0,IF(OR(ISNUMBER(BQ5),(BQ5="n/f")),SUM(BN5,BR5),BN5)," ")</f>
        <v>35</v>
      </c>
      <c r="BT5" s="82">
        <f t="shared" ref="BT5:BT44" si="44">IF(ISNUMBER(BS5),VLOOKUP(BS5,$BU$5:$BV$44,2,FALSE)," ")</f>
        <v>12</v>
      </c>
      <c r="BU5" s="80">
        <f t="shared" ref="BU5:BU44" si="45">IF(ISNUMBER(LARGE($BS$5:$BS$44,BV5)),LARGE($BS$5:$BS$44,BV5)," ")</f>
        <v>58.25</v>
      </c>
      <c r="BV5" s="80">
        <v>1</v>
      </c>
      <c r="BW5" s="83">
        <f>$BQ$45+0.25</f>
        <v>30.25</v>
      </c>
      <c r="BX5" s="81">
        <f t="shared" ref="BX5:BX44" si="46">AK5</f>
        <v>21</v>
      </c>
      <c r="BY5" s="84">
        <f>IF(ISNUMBER(BX5),VLOOKUP(BX5,$CC$5:$CD$44,2),IF(ISTEXT(BX5),IF((BX5="n/f"),0.25,0)," "))-BX45*0.1</f>
        <v>6.1</v>
      </c>
      <c r="BZ5" s="79">
        <f t="shared" ref="BZ5:BZ44" si="47">IF($BX$45&gt;0,IF(OR(ISNUMBER(BX5),(BX5="n/f")),SUM(BS5,BY5),BS5)," ")</f>
        <v>41.1</v>
      </c>
      <c r="CA5" s="82">
        <f t="shared" ref="CA5:CA44" si="48">IF(ISNUMBER(BZ5),VLOOKUP(BZ5,$CB$5:$CC$44,2,FALSE)," ")</f>
        <v>17</v>
      </c>
      <c r="CB5" s="80">
        <f t="shared" ref="CB5:CB44" si="49">IF(ISNUMBER(LARGE($BZ$5:$BZ$44,CC5)),LARGE($BZ$5:$BZ$44,CC5)," ")</f>
        <v>87.5</v>
      </c>
      <c r="CC5" s="80">
        <v>1</v>
      </c>
      <c r="CD5" s="83">
        <f>$BX$45+0.25</f>
        <v>29.25</v>
      </c>
      <c r="CE5" s="81">
        <f t="shared" ref="CE5:CE44" si="50">AP5</f>
        <v>7</v>
      </c>
      <c r="CF5" s="79">
        <f t="shared" ref="CF5:CF44" si="51">IF(ISNUMBER(CE5),VLOOKUP(CE5,$CJ$5:$CK$44,2),IF(ISTEXT(CE5),IF((CE5="n/f"),0.25,0)," "))</f>
        <v>22</v>
      </c>
      <c r="CG5" s="79">
        <f t="shared" ref="CG5:CG44" si="52">IF($CE$45&gt;0,IF(OR(ISNUMBER(CE5),(CE5="n/f")),SUM(BZ5,CF5),BZ5)," ")</f>
        <v>63.1</v>
      </c>
      <c r="CH5" s="82">
        <f t="shared" ref="CH5:CH44" si="53">IF(ISNUMBER(CG5),VLOOKUP(CG5,$CI$5:$CJ$44,2,FALSE)," ")</f>
        <v>13</v>
      </c>
      <c r="CI5" s="80">
        <f t="shared" ref="CI5:CI44" si="54">IF(ISNUMBER(LARGE($CG$5:$CG$44,CJ5)),LARGE($CG$5:$CG$44,CJ5)," ")</f>
        <v>114.5</v>
      </c>
      <c r="CJ5" s="80">
        <v>1</v>
      </c>
      <c r="CK5" s="83">
        <f>$CE$45+0.25</f>
        <v>28.25</v>
      </c>
      <c r="CL5" s="81">
        <f t="shared" ref="CL5:CL44" si="55">AU5</f>
        <v>11</v>
      </c>
      <c r="CM5" s="79">
        <f t="shared" ref="CM5:CM44" si="56">IF(ISNUMBER(CL5),VLOOKUP(CL5,$CQ$5:$CR$44,2),IF(ISTEXT(CL5),IF((CL5="n/f"),0.25,0)," "))</f>
        <v>15</v>
      </c>
      <c r="CN5" s="79">
        <f t="shared" ref="CN5:CN44" si="57">IF($CL$45&gt;0,IF(OR(ISNUMBER(CL5),(CL5="n/f")),SUM(CG5,CM5),CG5)," ")</f>
        <v>78.099999999999994</v>
      </c>
      <c r="CO5" s="82">
        <f t="shared" ref="CO5:CO44" si="58">IF(ISNUMBER(CN5),VLOOKUP(CN5,$CP$5:$CQ$44,2,FALSE)," ")</f>
        <v>14</v>
      </c>
      <c r="CP5" s="80">
        <f t="shared" ref="CP5:CP44" si="59">IF(ISNUMBER(LARGE($CN$5:$CN$44,CQ5)),LARGE($CN$5:$CN$44,CQ5)," ")</f>
        <v>133.25</v>
      </c>
      <c r="CQ5" s="80">
        <v>1</v>
      </c>
      <c r="CR5" s="83">
        <f>$CL$45+0.25</f>
        <v>25.25</v>
      </c>
      <c r="CS5" s="81">
        <v>13</v>
      </c>
      <c r="CT5" s="79">
        <f t="shared" ref="CT5:CT44" si="60">IF(ISNUMBER(CS5),VLOOKUP(CS5,$CX$5:$CY$44,2),IF(ISTEXT(CS5),IF((CS5="n/f"),0.25,0)," "))</f>
        <v>13</v>
      </c>
      <c r="CU5" s="79">
        <f t="shared" ref="CU5:CU44" si="61">IF($CS$45&gt;0,IF(OR(ISNUMBER(CS5),(CS5="n/f")),SUM(CN5,CT5),CN5)," ")</f>
        <v>91.1</v>
      </c>
      <c r="CV5" s="82">
        <f t="shared" ref="CV5:CV43" si="62">IF(ISNUMBER(CU5),VLOOKUP(CU5,$CW$5:$CX$44,2,FALSE)," ")</f>
        <v>13</v>
      </c>
      <c r="CW5" s="80">
        <f t="shared" ref="CW5:CW44" si="63">IF(ISNUMBER(LARGE($CU$5:$CU$44,CX5)),LARGE($CU$5:$CU$44,CX5)," ")</f>
        <v>154.25</v>
      </c>
      <c r="CX5" s="80">
        <v>1</v>
      </c>
      <c r="CY5" s="83">
        <f>$CS$45+0.25</f>
        <v>25.25</v>
      </c>
      <c r="CZ5" s="81">
        <f t="shared" ref="CZ5:CZ44" si="64">BE5</f>
        <v>15</v>
      </c>
      <c r="DA5" s="79">
        <f t="shared" ref="DA5:DA19" si="65">IF(ISNUMBER(CZ5),VLOOKUP(CZ5,$DE$5:$DF$44,2),IF(ISTEXT(CZ5),IF((CZ5="n/f"),0.25,0)," "))</f>
        <v>11</v>
      </c>
      <c r="DB5" s="79">
        <f t="shared" ref="DB5:DB44" si="66">IF($CZ$45&gt;0,IF(OR(ISNUMBER(CZ5),(CZ5="n/f")),SUM(CU5,DA5),CU5)," ")</f>
        <v>102.1</v>
      </c>
      <c r="DC5" s="82">
        <f t="shared" ref="DC5:DC44" si="67">IF(ISNUMBER(DB5),VLOOKUP(DB5,$DD$1:$DE$44,2,FALSE)," ")</f>
        <v>13</v>
      </c>
      <c r="DD5" s="80">
        <f t="shared" ref="DD5:DD44" si="68">IF(ISNUMBER(LARGE($DB$1:$DB$44,DE5)),LARGE($DB$1:$DB$44,DE5)," ")</f>
        <v>163.25</v>
      </c>
      <c r="DE5" s="80">
        <v>1</v>
      </c>
      <c r="DF5" s="83">
        <f>$CZ$45+0.25</f>
        <v>25.25</v>
      </c>
      <c r="DG5" s="81">
        <f t="shared" ref="DG5:DG44" si="69">BJ5</f>
        <v>22</v>
      </c>
      <c r="DH5" s="79">
        <f t="shared" ref="DH5:DH44" si="70">IF(ISNUMBER(DG5),VLOOKUP(DG5,$DE$5:$DF$44,2),IF(ISTEXT(DG5),IF((DG5="n/f"),0.25,0)," "))</f>
        <v>4</v>
      </c>
      <c r="DI5" s="79">
        <f t="shared" ref="DI5:DI44" si="71">IF($DG$45&gt;0,IF(OR(ISNUMBER(DG5),(DG5="n/f")),SUM(DB5,DH5),DB5)," ")</f>
        <v>106.1</v>
      </c>
      <c r="DJ5" s="82">
        <f t="shared" ref="DJ5:DJ44" si="72">IF(ISNUMBER(DI5),VLOOKUP(DI5,$DK$1:$DL$44,2,FALSE)," ")</f>
        <v>12</v>
      </c>
      <c r="DK5" s="80">
        <f t="shared" ref="DK5:DK44" si="73">IF(ISNUMBER(LARGE($DI$1:$DI$44,DL5)),LARGE($DI$1:$DI$44,DL5)," ")</f>
        <v>183.25</v>
      </c>
      <c r="DL5" s="80">
        <v>1</v>
      </c>
      <c r="DM5" s="83">
        <f>$CZ$45+0.25</f>
        <v>25.25</v>
      </c>
      <c r="DN5" s="85">
        <f t="shared" ref="DN5:DN44" si="74">-MIN(IF(BN5&gt;0,BN5,99),IF(BR5&gt;0,BR5,99),IF(BY5&gt;0,BY5,99),IF(CF5&gt;0,CF5,99),IF(CM5&gt;0,CM5,99),IF(CT5&gt;0,CT5,99),IF(DA5&gt;0,DA5,99),IF(DH5&gt;0,DH5,99))</f>
        <v>-4</v>
      </c>
      <c r="DO5" s="86"/>
      <c r="DP5" s="87">
        <f t="shared" ref="DP5:DP44" si="75">MAX(DI5,DB5,CU5,CN5,CG5,BZ5,BS5,BN5)+DN5+DO5</f>
        <v>102.1</v>
      </c>
      <c r="DQ5" s="88">
        <f t="shared" ref="DQ5:DQ28" si="76">IF(ISNUMBER(DP5),VLOOKUP(DP5,$DS$5:$DT$44,2,FALSE)," ")</f>
        <v>12</v>
      </c>
      <c r="DR5" s="89">
        <f t="shared" ref="DR5:DR44" si="77">IF(ISNUMBER(DG5),DG5,DG$45)+IF(ISNUMBER(CZ5),CZ5,CZ$45)+IF(ISNUMBER(CS5),CS5,CS$45)+IF(ISNUMBER(CL5),CL5,CL$45)+IF(ISNUMBER(CE5),CE5,CE$45)+IF(ISNUMBER(BX5),BX5,BX$45)+IF(ISNUMBER(BQ5),BQ5,BQ$45)+IF(ISNUMBER(BM5),BM5,BM$45)</f>
        <v>116</v>
      </c>
      <c r="DS5" s="90">
        <f t="shared" ref="DS5:DS44" si="78">IF(ISNUMBER(LARGE($DP$1:$DP$44,DT5)),LARGE($DP$1:$DP$44,DT5)," ")</f>
        <v>174.25</v>
      </c>
      <c r="DT5" s="84">
        <v>1</v>
      </c>
      <c r="DU5" s="84">
        <v>1</v>
      </c>
      <c r="DV5" s="82">
        <f t="shared" ref="DV5:DV24" si="79">DQ5</f>
        <v>12</v>
      </c>
      <c r="DW5" s="91" t="str">
        <f t="shared" ref="DW5:DW44" si="80">O5</f>
        <v>Михаил Бушмакин</v>
      </c>
      <c r="DX5" s="92">
        <f t="shared" ref="DX5:DX38" si="81">S5</f>
        <v>2</v>
      </c>
    </row>
    <row r="6" spans="1:128">
      <c r="A6" s="60">
        <v>2</v>
      </c>
      <c r="B6" s="61" t="s">
        <v>56</v>
      </c>
      <c r="C6" s="62">
        <v>17.95</v>
      </c>
      <c r="D6" s="62">
        <v>8.15</v>
      </c>
      <c r="E6" s="62">
        <v>17.399999999999999</v>
      </c>
      <c r="F6" s="62">
        <v>5.7</v>
      </c>
      <c r="G6" s="62">
        <v>15.3</v>
      </c>
      <c r="H6" s="62">
        <v>1.9812240916849548</v>
      </c>
      <c r="I6" s="63">
        <v>16</v>
      </c>
      <c r="J6" s="64">
        <f t="shared" si="0"/>
        <v>1321.25094453625</v>
      </c>
      <c r="K6" s="65">
        <f t="shared" si="1"/>
        <v>54.654000283717863</v>
      </c>
      <c r="L6" s="66">
        <f>K6*$L$2</f>
        <v>2.7327000141858933</v>
      </c>
      <c r="M6" s="61"/>
      <c r="N6" s="67" t="s">
        <v>61</v>
      </c>
      <c r="O6" s="67" t="s">
        <v>62</v>
      </c>
      <c r="P6" s="68">
        <f t="shared" si="2"/>
        <v>57.386700297903758</v>
      </c>
      <c r="Q6" s="94">
        <v>1</v>
      </c>
      <c r="R6" s="69" t="s">
        <v>59</v>
      </c>
      <c r="S6" s="70">
        <v>3</v>
      </c>
      <c r="T6" s="71">
        <f t="shared" si="3"/>
        <v>1.0070898627029479</v>
      </c>
      <c r="U6" s="71">
        <f t="shared" si="4"/>
        <v>1.0062727714018658</v>
      </c>
      <c r="V6" s="71">
        <f t="shared" si="5"/>
        <v>1.0053860185976042</v>
      </c>
      <c r="W6" s="72">
        <v>0.6362268518518519</v>
      </c>
      <c r="X6" s="73">
        <f t="shared" si="6"/>
        <v>0.1813657407407408</v>
      </c>
      <c r="Y6" s="74">
        <f t="shared" si="7"/>
        <v>2</v>
      </c>
      <c r="Z6" s="73">
        <f t="shared" si="8"/>
        <v>0.18234257999333869</v>
      </c>
      <c r="AA6" s="74">
        <f t="shared" si="9"/>
        <v>2</v>
      </c>
      <c r="AB6" s="75">
        <v>0.67445601851851855</v>
      </c>
      <c r="AC6" s="73">
        <f t="shared" si="10"/>
        <v>0.12376157407407407</v>
      </c>
      <c r="AD6" s="74">
        <f t="shared" si="11"/>
        <v>4</v>
      </c>
      <c r="AE6" s="73">
        <f t="shared" si="12"/>
        <v>0.1244281562137058</v>
      </c>
      <c r="AF6" s="74">
        <f t="shared" si="13"/>
        <v>5</v>
      </c>
      <c r="AG6" s="75">
        <v>0.7036458333333333</v>
      </c>
      <c r="AH6" s="73">
        <f t="shared" si="14"/>
        <v>0.24531249999999999</v>
      </c>
      <c r="AI6" s="74">
        <f t="shared" si="15"/>
        <v>3</v>
      </c>
      <c r="AJ6" s="73">
        <f t="shared" si="16"/>
        <v>0.24685128923452018</v>
      </c>
      <c r="AK6" s="74">
        <f t="shared" si="17"/>
        <v>2</v>
      </c>
      <c r="AL6" s="75">
        <v>0.53284722222222225</v>
      </c>
      <c r="AM6" s="73">
        <f t="shared" si="18"/>
        <v>8.4930555555555565E-2</v>
      </c>
      <c r="AN6" s="74">
        <f t="shared" si="19"/>
        <v>1</v>
      </c>
      <c r="AO6" s="73">
        <f t="shared" si="20"/>
        <v>8.538799310728265E-2</v>
      </c>
      <c r="AP6" s="74">
        <f t="shared" si="21"/>
        <v>1</v>
      </c>
      <c r="AQ6" s="75">
        <v>0.59802083333333333</v>
      </c>
      <c r="AR6" s="73">
        <f t="shared" si="22"/>
        <v>0.17788194444444444</v>
      </c>
      <c r="AS6" s="74">
        <f t="shared" si="23"/>
        <v>5</v>
      </c>
      <c r="AT6" s="73">
        <f t="shared" si="24"/>
        <v>0.17884001990540022</v>
      </c>
      <c r="AU6" s="74">
        <f t="shared" si="25"/>
        <v>4</v>
      </c>
      <c r="AV6" s="72">
        <v>0.801111111111111</v>
      </c>
      <c r="AW6" s="73">
        <f t="shared" si="26"/>
        <v>0.12055555555555553</v>
      </c>
      <c r="AX6" s="74">
        <f t="shared" si="27"/>
        <v>5</v>
      </c>
      <c r="AY6" s="73">
        <f t="shared" si="28"/>
        <v>0.12131177299678046</v>
      </c>
      <c r="AZ6" s="74">
        <f t="shared" si="29"/>
        <v>5</v>
      </c>
      <c r="BA6" s="75">
        <v>0.70576388888888886</v>
      </c>
      <c r="BB6" s="73">
        <f t="shared" si="30"/>
        <v>6.6874999999999907E-2</v>
      </c>
      <c r="BC6" s="74">
        <f t="shared" si="31"/>
        <v>14</v>
      </c>
      <c r="BD6" s="73">
        <f t="shared" si="32"/>
        <v>6.7235189993714695E-2</v>
      </c>
      <c r="BE6" s="74">
        <f t="shared" si="33"/>
        <v>17</v>
      </c>
      <c r="BF6" s="75">
        <v>0.59074074074074068</v>
      </c>
      <c r="BG6" s="73">
        <f t="shared" si="34"/>
        <v>0.20185185185185178</v>
      </c>
      <c r="BH6" s="74">
        <f t="shared" si="35"/>
        <v>6</v>
      </c>
      <c r="BI6" s="73">
        <f t="shared" si="36"/>
        <v>0.20328295376781719</v>
      </c>
      <c r="BJ6" s="74">
        <f t="shared" si="37"/>
        <v>6</v>
      </c>
      <c r="BK6" s="173"/>
      <c r="BL6" s="77">
        <f t="shared" si="38"/>
        <v>3</v>
      </c>
      <c r="BM6" s="81">
        <f t="shared" si="39"/>
        <v>2</v>
      </c>
      <c r="BN6" s="79">
        <f t="shared" si="40"/>
        <v>29</v>
      </c>
      <c r="BO6" s="80">
        <v>2</v>
      </c>
      <c r="BP6" s="80">
        <f t="shared" ref="BP6:BP44" si="82">$BM$45-BO5</f>
        <v>29</v>
      </c>
      <c r="BQ6" s="81">
        <f t="shared" si="41"/>
        <v>5</v>
      </c>
      <c r="BR6" s="79">
        <f t="shared" si="42"/>
        <v>26</v>
      </c>
      <c r="BS6" s="79">
        <f t="shared" si="43"/>
        <v>55</v>
      </c>
      <c r="BT6" s="82">
        <f t="shared" si="44"/>
        <v>3</v>
      </c>
      <c r="BU6" s="80">
        <f t="shared" si="45"/>
        <v>56</v>
      </c>
      <c r="BV6" s="80">
        <v>2</v>
      </c>
      <c r="BW6" s="80">
        <f t="shared" ref="BW6:BW44" si="83">$BQ$45-BV5</f>
        <v>29</v>
      </c>
      <c r="BX6" s="81">
        <f t="shared" si="46"/>
        <v>2</v>
      </c>
      <c r="BY6" s="79">
        <f t="shared" ref="BY6:BY44" si="84">IF(ISNUMBER(BX6),VLOOKUP(BX6,$CC$5:$CD$44,2),IF(ISTEXT(BX6),IF((BX6="n/f"),0.25,0)," "))</f>
        <v>28</v>
      </c>
      <c r="BZ6" s="79">
        <f t="shared" si="47"/>
        <v>83</v>
      </c>
      <c r="CA6" s="82">
        <f t="shared" si="48"/>
        <v>2</v>
      </c>
      <c r="CB6" s="80">
        <f t="shared" si="49"/>
        <v>83</v>
      </c>
      <c r="CC6" s="80">
        <v>2</v>
      </c>
      <c r="CD6" s="80">
        <f t="shared" ref="CD6:CD44" si="85">$BX$45-CC5</f>
        <v>28</v>
      </c>
      <c r="CE6" s="81">
        <f t="shared" si="50"/>
        <v>1</v>
      </c>
      <c r="CF6" s="79">
        <f t="shared" si="51"/>
        <v>28.25</v>
      </c>
      <c r="CG6" s="79">
        <f t="shared" si="52"/>
        <v>111.25</v>
      </c>
      <c r="CH6" s="82">
        <f t="shared" si="53"/>
        <v>2</v>
      </c>
      <c r="CI6" s="80">
        <f t="shared" si="54"/>
        <v>111.25</v>
      </c>
      <c r="CJ6" s="80">
        <v>2</v>
      </c>
      <c r="CK6" s="80">
        <f t="shared" ref="CK6:CK44" si="86">$CE$45-CJ5</f>
        <v>27</v>
      </c>
      <c r="CL6" s="81">
        <f t="shared" si="55"/>
        <v>4</v>
      </c>
      <c r="CM6" s="79">
        <f t="shared" si="56"/>
        <v>22</v>
      </c>
      <c r="CN6" s="79">
        <f t="shared" si="57"/>
        <v>133.25</v>
      </c>
      <c r="CO6" s="82">
        <f t="shared" si="58"/>
        <v>1</v>
      </c>
      <c r="CP6" s="80">
        <f t="shared" si="59"/>
        <v>117</v>
      </c>
      <c r="CQ6" s="80">
        <v>2</v>
      </c>
      <c r="CR6" s="80">
        <f t="shared" ref="CR6:CR44" si="87">$CL$45-CQ5</f>
        <v>24</v>
      </c>
      <c r="CS6" s="81">
        <f t="shared" ref="CS6:CS44" si="88">AZ6</f>
        <v>5</v>
      </c>
      <c r="CT6" s="79">
        <f t="shared" si="60"/>
        <v>21</v>
      </c>
      <c r="CU6" s="79">
        <f t="shared" si="61"/>
        <v>154.25</v>
      </c>
      <c r="CV6" s="82">
        <f t="shared" si="62"/>
        <v>1</v>
      </c>
      <c r="CW6" s="80">
        <f t="shared" si="63"/>
        <v>140</v>
      </c>
      <c r="CX6" s="80">
        <v>2</v>
      </c>
      <c r="CY6" s="80">
        <f t="shared" ref="CY6:CY44" si="89">$CS$45-CX5</f>
        <v>24</v>
      </c>
      <c r="CZ6" s="81">
        <f t="shared" si="64"/>
        <v>17</v>
      </c>
      <c r="DA6" s="79">
        <f t="shared" si="65"/>
        <v>9</v>
      </c>
      <c r="DB6" s="79">
        <f t="shared" si="66"/>
        <v>163.25</v>
      </c>
      <c r="DC6" s="82">
        <f t="shared" si="67"/>
        <v>1</v>
      </c>
      <c r="DD6" s="80">
        <f t="shared" si="68"/>
        <v>157.75</v>
      </c>
      <c r="DE6" s="80">
        <v>2</v>
      </c>
      <c r="DF6" s="80">
        <f t="shared" ref="DF6:DF44" si="90">$CZ$45-DE5</f>
        <v>24</v>
      </c>
      <c r="DG6" s="81">
        <f t="shared" si="69"/>
        <v>6</v>
      </c>
      <c r="DH6" s="79">
        <f t="shared" si="70"/>
        <v>20</v>
      </c>
      <c r="DI6" s="79">
        <f t="shared" si="71"/>
        <v>183.25</v>
      </c>
      <c r="DJ6" s="82">
        <f t="shared" si="72"/>
        <v>1</v>
      </c>
      <c r="DK6" s="80">
        <f t="shared" si="73"/>
        <v>176.75</v>
      </c>
      <c r="DL6" s="80">
        <v>2</v>
      </c>
      <c r="DM6" s="80">
        <f t="shared" ref="DM6:DM44" si="91">$CZ$45-DL5</f>
        <v>24</v>
      </c>
      <c r="DN6" s="85">
        <f t="shared" si="74"/>
        <v>-9</v>
      </c>
      <c r="DO6" s="86"/>
      <c r="DP6" s="87">
        <f t="shared" si="75"/>
        <v>174.25</v>
      </c>
      <c r="DQ6" s="88">
        <f t="shared" si="76"/>
        <v>1</v>
      </c>
      <c r="DR6" s="89">
        <f t="shared" si="77"/>
        <v>42</v>
      </c>
      <c r="DS6" s="90">
        <f t="shared" si="78"/>
        <v>167.75</v>
      </c>
      <c r="DT6" s="84">
        <v>2</v>
      </c>
      <c r="DU6" s="84">
        <v>1</v>
      </c>
      <c r="DV6" s="82">
        <f t="shared" si="79"/>
        <v>1</v>
      </c>
      <c r="DW6" s="91" t="str">
        <f t="shared" si="80"/>
        <v>Николай Красильников</v>
      </c>
      <c r="DX6" s="92">
        <f t="shared" si="81"/>
        <v>3</v>
      </c>
    </row>
    <row r="7" spans="1:128">
      <c r="A7" s="60">
        <v>3</v>
      </c>
      <c r="B7" s="61" t="s">
        <v>56</v>
      </c>
      <c r="C7" s="62">
        <v>17.95</v>
      </c>
      <c r="D7" s="62">
        <v>8.15</v>
      </c>
      <c r="E7" s="62">
        <v>17.399999999999999</v>
      </c>
      <c r="F7" s="62">
        <v>5.7</v>
      </c>
      <c r="G7" s="62">
        <v>15.3</v>
      </c>
      <c r="H7" s="62">
        <v>1.9812240916849548</v>
      </c>
      <c r="I7" s="63">
        <v>16</v>
      </c>
      <c r="J7" s="64">
        <f t="shared" si="0"/>
        <v>1321.25094453625</v>
      </c>
      <c r="K7" s="65">
        <f t="shared" si="1"/>
        <v>54.654000283717863</v>
      </c>
      <c r="L7" s="66">
        <f>K7*$L$2</f>
        <v>2.7327000141858933</v>
      </c>
      <c r="M7" s="61"/>
      <c r="N7" s="67" t="s">
        <v>63</v>
      </c>
      <c r="O7" s="67" t="s">
        <v>64</v>
      </c>
      <c r="P7" s="68">
        <f t="shared" si="2"/>
        <v>57.386700297903758</v>
      </c>
      <c r="Q7" s="94">
        <v>1</v>
      </c>
      <c r="R7" s="69" t="s">
        <v>59</v>
      </c>
      <c r="S7" s="70">
        <v>5</v>
      </c>
      <c r="T7" s="71">
        <f t="shared" si="3"/>
        <v>1.0070898627029479</v>
      </c>
      <c r="U7" s="71">
        <f t="shared" si="4"/>
        <v>1.0062727714018658</v>
      </c>
      <c r="V7" s="71">
        <f t="shared" si="5"/>
        <v>1.0053860185976042</v>
      </c>
      <c r="W7" s="72">
        <v>0.70716435185185178</v>
      </c>
      <c r="X7" s="73">
        <f t="shared" si="6"/>
        <v>0.25230324074074068</v>
      </c>
      <c r="Y7" s="74">
        <f t="shared" si="7"/>
        <v>28</v>
      </c>
      <c r="Z7" s="73">
        <f t="shared" si="8"/>
        <v>0.25366215068760611</v>
      </c>
      <c r="AA7" s="74">
        <f t="shared" si="9"/>
        <v>28</v>
      </c>
      <c r="AB7" s="75">
        <v>0.70535879629629628</v>
      </c>
      <c r="AC7" s="73">
        <f t="shared" si="10"/>
        <v>0.15466435185185179</v>
      </c>
      <c r="AD7" s="74">
        <f t="shared" si="11"/>
        <v>20</v>
      </c>
      <c r="AE7" s="73">
        <f t="shared" si="12"/>
        <v>0.15549737692731228</v>
      </c>
      <c r="AF7" s="74">
        <f t="shared" si="13"/>
        <v>21</v>
      </c>
      <c r="AG7" s="75">
        <v>0.79622685185185182</v>
      </c>
      <c r="AH7" s="73">
        <f t="shared" si="14"/>
        <v>0.33789351851851851</v>
      </c>
      <c r="AI7" s="74">
        <f t="shared" si="15"/>
        <v>22</v>
      </c>
      <c r="AJ7" s="73">
        <f t="shared" si="16"/>
        <v>0.3400130473183573</v>
      </c>
      <c r="AK7" s="74">
        <f t="shared" si="17"/>
        <v>26</v>
      </c>
      <c r="AL7" s="75">
        <v>0.53805555555555562</v>
      </c>
      <c r="AM7" s="73">
        <f t="shared" si="18"/>
        <v>9.0138888888888935E-2</v>
      </c>
      <c r="AN7" s="74">
        <f t="shared" si="19"/>
        <v>6</v>
      </c>
      <c r="AO7" s="73">
        <f t="shared" si="20"/>
        <v>9.062437862081188E-2</v>
      </c>
      <c r="AP7" s="74">
        <f t="shared" si="21"/>
        <v>5</v>
      </c>
      <c r="AQ7" s="75">
        <v>0.60751157407407408</v>
      </c>
      <c r="AR7" s="73">
        <f t="shared" si="22"/>
        <v>0.18737268518518518</v>
      </c>
      <c r="AS7" s="74">
        <f t="shared" si="23"/>
        <v>6</v>
      </c>
      <c r="AT7" s="73">
        <f t="shared" si="24"/>
        <v>0.18838187795227562</v>
      </c>
      <c r="AU7" s="74">
        <f t="shared" si="25"/>
        <v>6</v>
      </c>
      <c r="AV7" s="72">
        <v>0.82138888888888884</v>
      </c>
      <c r="AW7" s="73">
        <f t="shared" si="26"/>
        <v>0.14083333333333337</v>
      </c>
      <c r="AX7" s="74">
        <f t="shared" si="27"/>
        <v>14</v>
      </c>
      <c r="AY7" s="73">
        <f t="shared" si="28"/>
        <v>0.14171674863909614</v>
      </c>
      <c r="AZ7" s="74">
        <f t="shared" si="29"/>
        <v>15</v>
      </c>
      <c r="BA7" s="75" t="s">
        <v>60</v>
      </c>
      <c r="BB7" s="73" t="str">
        <f t="shared" si="30"/>
        <v xml:space="preserve"> </v>
      </c>
      <c r="BC7" s="74" t="str">
        <f t="shared" si="31"/>
        <v>n/s</v>
      </c>
      <c r="BD7" s="73" t="str">
        <f t="shared" si="32"/>
        <v xml:space="preserve"> </v>
      </c>
      <c r="BE7" s="74" t="str">
        <f t="shared" si="33"/>
        <v>n/s</v>
      </c>
      <c r="BF7" s="75">
        <v>0.60011574074074081</v>
      </c>
      <c r="BG7" s="73">
        <f t="shared" si="34"/>
        <v>0.21122685185185192</v>
      </c>
      <c r="BH7" s="74">
        <f t="shared" si="35"/>
        <v>14</v>
      </c>
      <c r="BI7" s="73">
        <f t="shared" si="36"/>
        <v>0.21272442123065746</v>
      </c>
      <c r="BJ7" s="74">
        <f t="shared" si="37"/>
        <v>15</v>
      </c>
      <c r="BK7" s="173"/>
      <c r="BL7" s="77">
        <f t="shared" si="38"/>
        <v>5</v>
      </c>
      <c r="BM7" s="81">
        <f t="shared" si="39"/>
        <v>28</v>
      </c>
      <c r="BN7" s="79">
        <f t="shared" si="40"/>
        <v>3</v>
      </c>
      <c r="BO7" s="80">
        <v>3</v>
      </c>
      <c r="BP7" s="80">
        <f t="shared" si="82"/>
        <v>28</v>
      </c>
      <c r="BQ7" s="81">
        <f t="shared" si="41"/>
        <v>21</v>
      </c>
      <c r="BR7" s="79">
        <f t="shared" si="42"/>
        <v>10</v>
      </c>
      <c r="BS7" s="79">
        <f t="shared" si="43"/>
        <v>13</v>
      </c>
      <c r="BT7" s="82">
        <f t="shared" si="44"/>
        <v>25</v>
      </c>
      <c r="BU7" s="80">
        <f t="shared" si="45"/>
        <v>55</v>
      </c>
      <c r="BV7" s="80">
        <v>3</v>
      </c>
      <c r="BW7" s="80">
        <f t="shared" si="83"/>
        <v>28</v>
      </c>
      <c r="BX7" s="81">
        <f t="shared" si="46"/>
        <v>26</v>
      </c>
      <c r="BY7" s="79">
        <f t="shared" si="84"/>
        <v>4</v>
      </c>
      <c r="BZ7" s="79">
        <f t="shared" si="47"/>
        <v>17</v>
      </c>
      <c r="CA7" s="82">
        <f t="shared" si="48"/>
        <v>26</v>
      </c>
      <c r="CB7" s="80">
        <f t="shared" si="49"/>
        <v>82</v>
      </c>
      <c r="CC7" s="80">
        <v>3</v>
      </c>
      <c r="CD7" s="80">
        <f t="shared" si="85"/>
        <v>27</v>
      </c>
      <c r="CE7" s="81">
        <f t="shared" si="50"/>
        <v>5</v>
      </c>
      <c r="CF7" s="79">
        <f t="shared" si="51"/>
        <v>24</v>
      </c>
      <c r="CG7" s="79">
        <f t="shared" si="52"/>
        <v>41</v>
      </c>
      <c r="CH7" s="82">
        <f t="shared" si="53"/>
        <v>22</v>
      </c>
      <c r="CI7" s="80">
        <f t="shared" si="54"/>
        <v>105</v>
      </c>
      <c r="CJ7" s="80">
        <v>3</v>
      </c>
      <c r="CK7" s="80">
        <f t="shared" si="86"/>
        <v>26</v>
      </c>
      <c r="CL7" s="81">
        <f t="shared" si="55"/>
        <v>6</v>
      </c>
      <c r="CM7" s="79">
        <f t="shared" si="56"/>
        <v>20</v>
      </c>
      <c r="CN7" s="79">
        <f t="shared" si="57"/>
        <v>61</v>
      </c>
      <c r="CO7" s="82">
        <f t="shared" si="58"/>
        <v>17</v>
      </c>
      <c r="CP7" s="80">
        <f t="shared" si="59"/>
        <v>114.75</v>
      </c>
      <c r="CQ7" s="80">
        <v>3</v>
      </c>
      <c r="CR7" s="80">
        <f t="shared" si="87"/>
        <v>23</v>
      </c>
      <c r="CS7" s="81">
        <f t="shared" si="88"/>
        <v>15</v>
      </c>
      <c r="CT7" s="79">
        <f t="shared" si="60"/>
        <v>11</v>
      </c>
      <c r="CU7" s="79">
        <f t="shared" si="61"/>
        <v>72</v>
      </c>
      <c r="CV7" s="82">
        <f t="shared" si="62"/>
        <v>16</v>
      </c>
      <c r="CW7" s="80">
        <f t="shared" si="63"/>
        <v>135</v>
      </c>
      <c r="CX7" s="80">
        <v>3</v>
      </c>
      <c r="CY7" s="80">
        <f t="shared" si="89"/>
        <v>23</v>
      </c>
      <c r="CZ7" s="81" t="str">
        <f t="shared" si="64"/>
        <v>n/s</v>
      </c>
      <c r="DA7" s="79">
        <f t="shared" si="65"/>
        <v>0</v>
      </c>
      <c r="DB7" s="79">
        <f t="shared" si="66"/>
        <v>72</v>
      </c>
      <c r="DC7" s="82">
        <f t="shared" si="67"/>
        <v>20</v>
      </c>
      <c r="DD7" s="80">
        <f t="shared" si="68"/>
        <v>156</v>
      </c>
      <c r="DE7" s="80">
        <v>3</v>
      </c>
      <c r="DF7" s="80">
        <f t="shared" si="90"/>
        <v>23</v>
      </c>
      <c r="DG7" s="81">
        <f t="shared" si="69"/>
        <v>15</v>
      </c>
      <c r="DH7" s="79">
        <f t="shared" si="70"/>
        <v>11</v>
      </c>
      <c r="DI7" s="79">
        <f t="shared" si="71"/>
        <v>83</v>
      </c>
      <c r="DJ7" s="82">
        <f t="shared" si="72"/>
        <v>19</v>
      </c>
      <c r="DK7" s="80">
        <f t="shared" si="73"/>
        <v>171.25</v>
      </c>
      <c r="DL7" s="80">
        <v>3</v>
      </c>
      <c r="DM7" s="80">
        <f t="shared" si="91"/>
        <v>23</v>
      </c>
      <c r="DN7" s="85">
        <f t="shared" si="74"/>
        <v>-3</v>
      </c>
      <c r="DO7" s="86"/>
      <c r="DP7" s="87">
        <f t="shared" si="75"/>
        <v>80</v>
      </c>
      <c r="DQ7" s="88">
        <f t="shared" si="76"/>
        <v>18</v>
      </c>
      <c r="DR7" s="89">
        <f t="shared" si="77"/>
        <v>141</v>
      </c>
      <c r="DS7" s="90">
        <f t="shared" si="78"/>
        <v>165.75</v>
      </c>
      <c r="DT7" s="84">
        <v>3</v>
      </c>
      <c r="DU7" s="84">
        <v>1</v>
      </c>
      <c r="DV7" s="82">
        <f t="shared" si="79"/>
        <v>18</v>
      </c>
      <c r="DW7" s="91" t="str">
        <f t="shared" si="80"/>
        <v xml:space="preserve">Александр Раткин </v>
      </c>
      <c r="DX7" s="92">
        <f t="shared" si="81"/>
        <v>5</v>
      </c>
    </row>
    <row r="8" spans="1:128" s="96" customFormat="1">
      <c r="A8" s="60">
        <v>3</v>
      </c>
      <c r="B8" s="61" t="s">
        <v>56</v>
      </c>
      <c r="C8" s="62">
        <v>17.95</v>
      </c>
      <c r="D8" s="62">
        <v>8.15</v>
      </c>
      <c r="E8" s="62">
        <v>17.399999999999999</v>
      </c>
      <c r="F8" s="62">
        <v>5.7</v>
      </c>
      <c r="G8" s="62">
        <v>15.3</v>
      </c>
      <c r="H8" s="62">
        <v>1.9812240916849548</v>
      </c>
      <c r="I8" s="63">
        <v>16</v>
      </c>
      <c r="J8" s="64">
        <f t="shared" si="0"/>
        <v>1321.25094453625</v>
      </c>
      <c r="K8" s="65">
        <f t="shared" si="1"/>
        <v>54.654000283717863</v>
      </c>
      <c r="L8" s="66">
        <f>K8*$L$2</f>
        <v>2.7327000141858933</v>
      </c>
      <c r="M8" s="95">
        <f>K8*$M$2</f>
        <v>3.8257800198602507</v>
      </c>
      <c r="N8" s="67" t="s">
        <v>65</v>
      </c>
      <c r="O8" s="67" t="s">
        <v>66</v>
      </c>
      <c r="P8" s="68">
        <f t="shared" si="2"/>
        <v>61.212480317764012</v>
      </c>
      <c r="Q8" s="69">
        <v>1</v>
      </c>
      <c r="R8" s="69" t="s">
        <v>59</v>
      </c>
      <c r="S8" s="70">
        <v>4</v>
      </c>
      <c r="T8" s="71">
        <f t="shared" si="3"/>
        <v>0.99997083937098297</v>
      </c>
      <c r="U8" s="71">
        <f t="shared" si="4"/>
        <v>0.99997417903451558</v>
      </c>
      <c r="V8" s="71">
        <f t="shared" si="5"/>
        <v>0.9999778095902494</v>
      </c>
      <c r="W8" s="72">
        <v>0.64303240740740741</v>
      </c>
      <c r="X8" s="73">
        <f t="shared" si="6"/>
        <v>0.18817129629629631</v>
      </c>
      <c r="Y8" s="74">
        <f t="shared" si="7"/>
        <v>5</v>
      </c>
      <c r="Z8" s="73">
        <f t="shared" si="8"/>
        <v>0.18816712069812819</v>
      </c>
      <c r="AA8" s="74">
        <f t="shared" si="9"/>
        <v>6</v>
      </c>
      <c r="AB8" s="75">
        <v>0.6802893518518518</v>
      </c>
      <c r="AC8" s="73">
        <f t="shared" si="10"/>
        <v>0.12959490740740731</v>
      </c>
      <c r="AD8" s="74">
        <f t="shared" si="11"/>
        <v>9</v>
      </c>
      <c r="AE8" s="73">
        <f t="shared" si="12"/>
        <v>0.12959203164331035</v>
      </c>
      <c r="AF8" s="74">
        <f t="shared" si="13"/>
        <v>8</v>
      </c>
      <c r="AG8" s="75">
        <v>0.78244212962962956</v>
      </c>
      <c r="AH8" s="73">
        <f t="shared" si="14"/>
        <v>0.32410879629629624</v>
      </c>
      <c r="AI8" s="74">
        <f t="shared" si="15"/>
        <v>14</v>
      </c>
      <c r="AJ8" s="73">
        <f t="shared" si="16"/>
        <v>0.32410042749425388</v>
      </c>
      <c r="AK8" s="74">
        <f t="shared" si="17"/>
        <v>18</v>
      </c>
      <c r="AL8" s="75">
        <v>0.53615740740740747</v>
      </c>
      <c r="AM8" s="73">
        <f t="shared" si="18"/>
        <v>8.8240740740740786E-2</v>
      </c>
      <c r="AN8" s="74">
        <f t="shared" si="19"/>
        <v>3</v>
      </c>
      <c r="AO8" s="73">
        <f t="shared" si="20"/>
        <v>8.8238782642547059E-2</v>
      </c>
      <c r="AP8" s="74">
        <f t="shared" si="21"/>
        <v>3</v>
      </c>
      <c r="AQ8" s="75">
        <v>0.61048611111111117</v>
      </c>
      <c r="AR8" s="73">
        <f t="shared" si="22"/>
        <v>0.19034722222222228</v>
      </c>
      <c r="AS8" s="74">
        <f t="shared" si="23"/>
        <v>7</v>
      </c>
      <c r="AT8" s="73">
        <f t="shared" si="24"/>
        <v>0.19034299833936627</v>
      </c>
      <c r="AU8" s="74">
        <f t="shared" si="25"/>
        <v>7</v>
      </c>
      <c r="AV8" s="72">
        <v>0.80833333333333324</v>
      </c>
      <c r="AW8" s="73">
        <f t="shared" si="26"/>
        <v>0.12777777777777777</v>
      </c>
      <c r="AX8" s="74">
        <f t="shared" si="27"/>
        <v>9</v>
      </c>
      <c r="AY8" s="73">
        <f t="shared" si="28"/>
        <v>0.12777447843218809</v>
      </c>
      <c r="AZ8" s="74">
        <f t="shared" si="29"/>
        <v>10</v>
      </c>
      <c r="BA8" s="75">
        <v>0.70550925925925922</v>
      </c>
      <c r="BB8" s="73">
        <f t="shared" si="30"/>
        <v>6.6620370370370274E-2</v>
      </c>
      <c r="BC8" s="74">
        <f t="shared" si="31"/>
        <v>11</v>
      </c>
      <c r="BD8" s="73">
        <f t="shared" si="32"/>
        <v>6.6618892037054026E-2</v>
      </c>
      <c r="BE8" s="74">
        <f t="shared" si="33"/>
        <v>13</v>
      </c>
      <c r="BF8" s="75">
        <v>0.60685185185185186</v>
      </c>
      <c r="BG8" s="73">
        <f t="shared" si="34"/>
        <v>0.21796296296296297</v>
      </c>
      <c r="BH8" s="74">
        <f t="shared" si="35"/>
        <v>18</v>
      </c>
      <c r="BI8" s="73">
        <f t="shared" si="36"/>
        <v>0.21795660702586056</v>
      </c>
      <c r="BJ8" s="74">
        <f t="shared" si="37"/>
        <v>18</v>
      </c>
      <c r="BK8" s="173"/>
      <c r="BL8" s="77">
        <f t="shared" si="38"/>
        <v>4</v>
      </c>
      <c r="BM8" s="81">
        <f t="shared" si="39"/>
        <v>6</v>
      </c>
      <c r="BN8" s="79">
        <f t="shared" si="40"/>
        <v>25</v>
      </c>
      <c r="BO8" s="80">
        <v>4</v>
      </c>
      <c r="BP8" s="80">
        <f t="shared" si="82"/>
        <v>27</v>
      </c>
      <c r="BQ8" s="81">
        <f t="shared" si="41"/>
        <v>8</v>
      </c>
      <c r="BR8" s="79">
        <f t="shared" si="42"/>
        <v>23</v>
      </c>
      <c r="BS8" s="79">
        <f t="shared" si="43"/>
        <v>48</v>
      </c>
      <c r="BT8" s="82">
        <f t="shared" si="44"/>
        <v>5</v>
      </c>
      <c r="BU8" s="80">
        <f t="shared" si="45"/>
        <v>53</v>
      </c>
      <c r="BV8" s="80">
        <v>4</v>
      </c>
      <c r="BW8" s="80">
        <f t="shared" si="83"/>
        <v>27</v>
      </c>
      <c r="BX8" s="81">
        <f t="shared" si="46"/>
        <v>18</v>
      </c>
      <c r="BY8" s="79">
        <f t="shared" si="84"/>
        <v>12</v>
      </c>
      <c r="BZ8" s="79">
        <f t="shared" si="47"/>
        <v>60</v>
      </c>
      <c r="CA8" s="82">
        <f t="shared" si="48"/>
        <v>8</v>
      </c>
      <c r="CB8" s="80">
        <f t="shared" si="49"/>
        <v>72</v>
      </c>
      <c r="CC8" s="80">
        <v>4</v>
      </c>
      <c r="CD8" s="80">
        <f t="shared" si="85"/>
        <v>26</v>
      </c>
      <c r="CE8" s="81">
        <f t="shared" si="50"/>
        <v>3</v>
      </c>
      <c r="CF8" s="79">
        <f t="shared" si="51"/>
        <v>26</v>
      </c>
      <c r="CG8" s="79">
        <f t="shared" si="52"/>
        <v>86</v>
      </c>
      <c r="CH8" s="82">
        <f t="shared" si="53"/>
        <v>5</v>
      </c>
      <c r="CI8" s="80">
        <f t="shared" si="54"/>
        <v>88</v>
      </c>
      <c r="CJ8" s="80">
        <v>4</v>
      </c>
      <c r="CK8" s="80">
        <f t="shared" si="86"/>
        <v>25</v>
      </c>
      <c r="CL8" s="81">
        <f t="shared" si="55"/>
        <v>7</v>
      </c>
      <c r="CM8" s="79">
        <f t="shared" si="56"/>
        <v>19</v>
      </c>
      <c r="CN8" s="79">
        <f t="shared" si="57"/>
        <v>105</v>
      </c>
      <c r="CO8" s="82">
        <f t="shared" si="58"/>
        <v>5</v>
      </c>
      <c r="CP8" s="80">
        <f t="shared" si="59"/>
        <v>109.5</v>
      </c>
      <c r="CQ8" s="80">
        <v>4</v>
      </c>
      <c r="CR8" s="80">
        <f t="shared" si="87"/>
        <v>22</v>
      </c>
      <c r="CS8" s="81">
        <f t="shared" si="88"/>
        <v>10</v>
      </c>
      <c r="CT8" s="79">
        <f t="shared" si="60"/>
        <v>16</v>
      </c>
      <c r="CU8" s="79">
        <f t="shared" si="61"/>
        <v>121</v>
      </c>
      <c r="CV8" s="82">
        <f t="shared" si="62"/>
        <v>7</v>
      </c>
      <c r="CW8" s="80">
        <f t="shared" si="63"/>
        <v>132.5</v>
      </c>
      <c r="CX8" s="80">
        <v>4</v>
      </c>
      <c r="CY8" s="80">
        <f t="shared" si="89"/>
        <v>22</v>
      </c>
      <c r="CZ8" s="81">
        <f t="shared" si="64"/>
        <v>13</v>
      </c>
      <c r="DA8" s="79">
        <f t="shared" si="65"/>
        <v>13</v>
      </c>
      <c r="DB8" s="79">
        <f t="shared" si="66"/>
        <v>134</v>
      </c>
      <c r="DC8" s="82">
        <f t="shared" si="67"/>
        <v>6</v>
      </c>
      <c r="DD8" s="80">
        <f t="shared" si="68"/>
        <v>152</v>
      </c>
      <c r="DE8" s="80">
        <v>4</v>
      </c>
      <c r="DF8" s="80">
        <f t="shared" si="90"/>
        <v>22</v>
      </c>
      <c r="DG8" s="81">
        <f t="shared" si="69"/>
        <v>18</v>
      </c>
      <c r="DH8" s="79">
        <f t="shared" si="70"/>
        <v>8</v>
      </c>
      <c r="DI8" s="79">
        <f t="shared" si="71"/>
        <v>142</v>
      </c>
      <c r="DJ8" s="82">
        <f t="shared" si="72"/>
        <v>9</v>
      </c>
      <c r="DK8" s="80">
        <f t="shared" si="73"/>
        <v>166</v>
      </c>
      <c r="DL8" s="80">
        <v>4</v>
      </c>
      <c r="DM8" s="80">
        <f t="shared" si="91"/>
        <v>22</v>
      </c>
      <c r="DN8" s="85">
        <f t="shared" si="74"/>
        <v>-8</v>
      </c>
      <c r="DO8" s="86"/>
      <c r="DP8" s="87">
        <f t="shared" si="75"/>
        <v>134</v>
      </c>
      <c r="DQ8" s="88">
        <f t="shared" si="76"/>
        <v>10</v>
      </c>
      <c r="DR8" s="89">
        <f t="shared" si="77"/>
        <v>83</v>
      </c>
      <c r="DS8" s="90">
        <f t="shared" si="78"/>
        <v>158.25</v>
      </c>
      <c r="DT8" s="84">
        <v>4</v>
      </c>
      <c r="DU8" s="84">
        <v>1</v>
      </c>
      <c r="DV8" s="82">
        <f t="shared" si="79"/>
        <v>10</v>
      </c>
      <c r="DW8" s="91" t="str">
        <f t="shared" si="80"/>
        <v xml:space="preserve">Геннадий Гришин </v>
      </c>
      <c r="DX8" s="92">
        <f t="shared" si="81"/>
        <v>4</v>
      </c>
    </row>
    <row r="9" spans="1:128" s="96" customFormat="1">
      <c r="A9" s="60">
        <v>4</v>
      </c>
      <c r="B9" s="47" t="s">
        <v>67</v>
      </c>
      <c r="C9" s="97">
        <v>18.649999999999999</v>
      </c>
      <c r="D9" s="97">
        <v>9.1999999999999993</v>
      </c>
      <c r="E9" s="97">
        <v>18.899999999999999</v>
      </c>
      <c r="F9" s="97">
        <v>6.3</v>
      </c>
      <c r="G9" s="97">
        <v>16</v>
      </c>
      <c r="H9" s="97">
        <v>1.85</v>
      </c>
      <c r="I9" s="98">
        <v>18.5</v>
      </c>
      <c r="J9" s="99">
        <f t="shared" si="0"/>
        <v>1564.4179573250001</v>
      </c>
      <c r="K9" s="100">
        <f t="shared" si="1"/>
        <v>49.366924408491968</v>
      </c>
      <c r="L9" s="101">
        <f>K9*$L$2</f>
        <v>2.4683462204245985</v>
      </c>
      <c r="M9" s="47"/>
      <c r="N9" t="s">
        <v>68</v>
      </c>
      <c r="O9" t="s">
        <v>69</v>
      </c>
      <c r="P9" s="68">
        <f t="shared" si="2"/>
        <v>51.835270628916568</v>
      </c>
      <c r="Q9" s="69">
        <v>1</v>
      </c>
      <c r="R9" s="69" t="s">
        <v>59</v>
      </c>
      <c r="S9" s="70">
        <v>0</v>
      </c>
      <c r="T9" s="71">
        <f t="shared" si="3"/>
        <v>1.0176021187564701</v>
      </c>
      <c r="U9" s="71">
        <f t="shared" si="4"/>
        <v>1.0155548005398669</v>
      </c>
      <c r="V9" s="71">
        <f t="shared" si="5"/>
        <v>1.0133384969155237</v>
      </c>
      <c r="W9" s="72">
        <v>0.65844907407407405</v>
      </c>
      <c r="X9" s="73">
        <f t="shared" si="6"/>
        <v>0.20358796296296294</v>
      </c>
      <c r="Y9" s="74">
        <f t="shared" si="7"/>
        <v>21</v>
      </c>
      <c r="Z9" s="73">
        <f t="shared" si="8"/>
        <v>0.20630352037898217</v>
      </c>
      <c r="AA9" s="74">
        <f t="shared" si="9"/>
        <v>22</v>
      </c>
      <c r="AB9" s="75">
        <v>0.66895833333333332</v>
      </c>
      <c r="AC9" s="73">
        <f t="shared" si="10"/>
        <v>0.11826388888888884</v>
      </c>
      <c r="AD9" s="74">
        <f t="shared" si="11"/>
        <v>2</v>
      </c>
      <c r="AE9" s="73">
        <f t="shared" si="12"/>
        <v>0.11984135140605112</v>
      </c>
      <c r="AF9" s="74">
        <f t="shared" si="13"/>
        <v>1</v>
      </c>
      <c r="AG9" s="75">
        <v>0.7197337962962963</v>
      </c>
      <c r="AH9" s="73">
        <f t="shared" si="14"/>
        <v>0.26140046296296299</v>
      </c>
      <c r="AI9" s="74">
        <f t="shared" si="15"/>
        <v>10</v>
      </c>
      <c r="AJ9" s="73">
        <f t="shared" si="16"/>
        <v>0.26546649502538072</v>
      </c>
      <c r="AK9" s="74">
        <f t="shared" si="17"/>
        <v>10</v>
      </c>
      <c r="AL9" s="75">
        <v>0.53670138888888885</v>
      </c>
      <c r="AM9" s="73">
        <f t="shared" si="18"/>
        <v>8.8784722222222168E-2</v>
      </c>
      <c r="AN9" s="74">
        <f t="shared" si="19"/>
        <v>4</v>
      </c>
      <c r="AO9" s="73">
        <f t="shared" si="20"/>
        <v>8.9968976965728906E-2</v>
      </c>
      <c r="AP9" s="74">
        <f t="shared" si="21"/>
        <v>4</v>
      </c>
      <c r="AQ9" s="75">
        <v>0.59134259259259259</v>
      </c>
      <c r="AR9" s="73">
        <f t="shared" si="22"/>
        <v>0.17120370370370369</v>
      </c>
      <c r="AS9" s="74">
        <f t="shared" si="23"/>
        <v>2</v>
      </c>
      <c r="AT9" s="73">
        <f t="shared" si="24"/>
        <v>0.17348730377748178</v>
      </c>
      <c r="AU9" s="74">
        <f t="shared" si="25"/>
        <v>1</v>
      </c>
      <c r="AV9" s="72">
        <v>0.7973148148148147</v>
      </c>
      <c r="AW9" s="73">
        <f t="shared" si="26"/>
        <v>0.11675925925925923</v>
      </c>
      <c r="AX9" s="74">
        <f t="shared" si="27"/>
        <v>3</v>
      </c>
      <c r="AY9" s="73">
        <f t="shared" si="28"/>
        <v>0.11857542624821961</v>
      </c>
      <c r="AZ9" s="74">
        <f t="shared" si="29"/>
        <v>3</v>
      </c>
      <c r="BA9" s="75">
        <v>0.69988425925925923</v>
      </c>
      <c r="BB9" s="73">
        <f t="shared" si="30"/>
        <v>6.0995370370370283E-2</v>
      </c>
      <c r="BC9" s="74">
        <f t="shared" si="31"/>
        <v>1</v>
      </c>
      <c r="BD9" s="73">
        <f t="shared" si="32"/>
        <v>6.180895692991669E-2</v>
      </c>
      <c r="BE9" s="74">
        <f t="shared" si="33"/>
        <v>1</v>
      </c>
      <c r="BF9" s="75">
        <v>0.58877314814814818</v>
      </c>
      <c r="BG9" s="73">
        <f t="shared" si="34"/>
        <v>0.19988425925925929</v>
      </c>
      <c r="BH9" s="74">
        <f t="shared" si="35"/>
        <v>5</v>
      </c>
      <c r="BI9" s="73">
        <f t="shared" si="36"/>
        <v>0.20340264572828984</v>
      </c>
      <c r="BJ9" s="74">
        <f t="shared" si="37"/>
        <v>7</v>
      </c>
      <c r="BK9" s="173"/>
      <c r="BL9" s="77">
        <f t="shared" si="38"/>
        <v>0</v>
      </c>
      <c r="BM9" s="81">
        <f t="shared" si="39"/>
        <v>22</v>
      </c>
      <c r="BN9" s="79">
        <f t="shared" si="40"/>
        <v>9</v>
      </c>
      <c r="BO9" s="80">
        <v>5</v>
      </c>
      <c r="BP9" s="80">
        <f t="shared" si="82"/>
        <v>26</v>
      </c>
      <c r="BQ9" s="81">
        <f t="shared" si="41"/>
        <v>1</v>
      </c>
      <c r="BR9" s="79">
        <f t="shared" si="42"/>
        <v>30.25</v>
      </c>
      <c r="BS9" s="79">
        <f t="shared" si="43"/>
        <v>39.25</v>
      </c>
      <c r="BT9" s="82">
        <f t="shared" si="44"/>
        <v>9</v>
      </c>
      <c r="BU9" s="80">
        <f t="shared" si="45"/>
        <v>48</v>
      </c>
      <c r="BV9" s="80">
        <v>5</v>
      </c>
      <c r="BW9" s="80">
        <f t="shared" si="83"/>
        <v>26</v>
      </c>
      <c r="BX9" s="81">
        <f t="shared" si="46"/>
        <v>10</v>
      </c>
      <c r="BY9" s="79">
        <f t="shared" si="84"/>
        <v>20</v>
      </c>
      <c r="BZ9" s="79">
        <f t="shared" si="47"/>
        <v>59.25</v>
      </c>
      <c r="CA9" s="82">
        <f t="shared" si="48"/>
        <v>9</v>
      </c>
      <c r="CB9" s="80">
        <f t="shared" si="49"/>
        <v>71</v>
      </c>
      <c r="CC9" s="80">
        <v>5</v>
      </c>
      <c r="CD9" s="80">
        <f t="shared" si="85"/>
        <v>25</v>
      </c>
      <c r="CE9" s="81">
        <f t="shared" si="50"/>
        <v>4</v>
      </c>
      <c r="CF9" s="79">
        <f t="shared" si="51"/>
        <v>25</v>
      </c>
      <c r="CG9" s="79">
        <f t="shared" si="52"/>
        <v>84.25</v>
      </c>
      <c r="CH9" s="82">
        <f t="shared" si="53"/>
        <v>7</v>
      </c>
      <c r="CI9" s="80">
        <f t="shared" si="54"/>
        <v>86</v>
      </c>
      <c r="CJ9" s="80">
        <v>5</v>
      </c>
      <c r="CK9" s="80">
        <f t="shared" si="86"/>
        <v>24</v>
      </c>
      <c r="CL9" s="81">
        <f t="shared" si="55"/>
        <v>1</v>
      </c>
      <c r="CM9" s="79">
        <f t="shared" si="56"/>
        <v>25.25</v>
      </c>
      <c r="CN9" s="79">
        <f t="shared" si="57"/>
        <v>109.5</v>
      </c>
      <c r="CO9" s="82">
        <f t="shared" si="58"/>
        <v>4</v>
      </c>
      <c r="CP9" s="80">
        <f t="shared" si="59"/>
        <v>105</v>
      </c>
      <c r="CQ9" s="80">
        <v>5</v>
      </c>
      <c r="CR9" s="80">
        <f t="shared" si="87"/>
        <v>21</v>
      </c>
      <c r="CS9" s="81">
        <f t="shared" si="88"/>
        <v>3</v>
      </c>
      <c r="CT9" s="79">
        <f t="shared" si="60"/>
        <v>23</v>
      </c>
      <c r="CU9" s="79">
        <f t="shared" si="61"/>
        <v>132.5</v>
      </c>
      <c r="CV9" s="82">
        <f t="shared" si="62"/>
        <v>4</v>
      </c>
      <c r="CW9" s="80">
        <f t="shared" si="63"/>
        <v>124</v>
      </c>
      <c r="CX9" s="80">
        <v>5</v>
      </c>
      <c r="CY9" s="80">
        <f t="shared" si="89"/>
        <v>21</v>
      </c>
      <c r="CZ9" s="81">
        <f t="shared" si="64"/>
        <v>1</v>
      </c>
      <c r="DA9" s="79">
        <f t="shared" si="65"/>
        <v>25.25</v>
      </c>
      <c r="DB9" s="79">
        <f t="shared" si="66"/>
        <v>157.75</v>
      </c>
      <c r="DC9" s="82">
        <f t="shared" si="67"/>
        <v>2</v>
      </c>
      <c r="DD9" s="80">
        <f t="shared" si="68"/>
        <v>146</v>
      </c>
      <c r="DE9" s="80">
        <v>5</v>
      </c>
      <c r="DF9" s="80">
        <f t="shared" si="90"/>
        <v>21</v>
      </c>
      <c r="DG9" s="81">
        <f t="shared" si="69"/>
        <v>7</v>
      </c>
      <c r="DH9" s="79">
        <f t="shared" si="70"/>
        <v>19</v>
      </c>
      <c r="DI9" s="79">
        <f t="shared" si="71"/>
        <v>176.75</v>
      </c>
      <c r="DJ9" s="82">
        <f t="shared" si="72"/>
        <v>2</v>
      </c>
      <c r="DK9" s="80">
        <f t="shared" si="73"/>
        <v>166</v>
      </c>
      <c r="DL9" s="80">
        <v>5</v>
      </c>
      <c r="DM9" s="80">
        <f t="shared" si="91"/>
        <v>21</v>
      </c>
      <c r="DN9" s="85">
        <f t="shared" si="74"/>
        <v>-9</v>
      </c>
      <c r="DO9" s="86"/>
      <c r="DP9" s="87">
        <f t="shared" si="75"/>
        <v>167.75</v>
      </c>
      <c r="DQ9" s="88">
        <f t="shared" si="76"/>
        <v>2</v>
      </c>
      <c r="DR9" s="89">
        <f t="shared" si="77"/>
        <v>49</v>
      </c>
      <c r="DS9" s="90">
        <f t="shared" si="78"/>
        <v>156</v>
      </c>
      <c r="DT9" s="84">
        <v>5</v>
      </c>
      <c r="DU9" s="84">
        <v>1</v>
      </c>
      <c r="DV9" s="82">
        <f t="shared" si="79"/>
        <v>2</v>
      </c>
      <c r="DW9" s="91" t="str">
        <f t="shared" si="80"/>
        <v>Александр Синицын</v>
      </c>
      <c r="DX9" s="92">
        <f t="shared" si="81"/>
        <v>0</v>
      </c>
    </row>
    <row r="10" spans="1:128" s="96" customFormat="1">
      <c r="A10" s="60">
        <v>6</v>
      </c>
      <c r="B10" s="102" t="s">
        <v>70</v>
      </c>
      <c r="C10" s="103">
        <v>17</v>
      </c>
      <c r="D10" s="103">
        <v>9.0299999999999994</v>
      </c>
      <c r="E10" s="103">
        <v>16.3</v>
      </c>
      <c r="F10" s="103">
        <v>6.15</v>
      </c>
      <c r="G10" s="103">
        <v>15.3</v>
      </c>
      <c r="H10" s="103">
        <v>2.2999999999999998</v>
      </c>
      <c r="I10" s="104">
        <v>15</v>
      </c>
      <c r="J10" s="105">
        <f t="shared" si="0"/>
        <v>1365.8313392775001</v>
      </c>
      <c r="K10" s="106">
        <f t="shared" si="1"/>
        <v>45.974129586407059</v>
      </c>
      <c r="L10" s="102"/>
      <c r="M10" s="107"/>
      <c r="N10" s="108" t="s">
        <v>71</v>
      </c>
      <c r="O10" s="108" t="s">
        <v>72</v>
      </c>
      <c r="P10" s="68">
        <f t="shared" si="2"/>
        <v>45.974129586407059</v>
      </c>
      <c r="Q10" s="69">
        <v>1</v>
      </c>
      <c r="R10" s="69" t="s">
        <v>59</v>
      </c>
      <c r="S10" s="70">
        <v>6</v>
      </c>
      <c r="T10" s="71">
        <f t="shared" si="3"/>
        <v>1.0289416679998484</v>
      </c>
      <c r="U10" s="71">
        <f t="shared" si="4"/>
        <v>1.0255423312511285</v>
      </c>
      <c r="V10" s="71">
        <f t="shared" si="5"/>
        <v>1.0218723196565442</v>
      </c>
      <c r="W10" s="72">
        <v>0.63645833333333335</v>
      </c>
      <c r="X10" s="73">
        <f t="shared" si="6"/>
        <v>0.18159722222222224</v>
      </c>
      <c r="Y10" s="74">
        <f t="shared" si="7"/>
        <v>3</v>
      </c>
      <c r="Z10" s="73">
        <f t="shared" si="8"/>
        <v>0.18556917471540718</v>
      </c>
      <c r="AA10" s="74">
        <f t="shared" si="9"/>
        <v>4</v>
      </c>
      <c r="AB10" s="75">
        <v>0.66892361111111109</v>
      </c>
      <c r="AC10" s="73">
        <f t="shared" si="10"/>
        <v>0.11822916666666661</v>
      </c>
      <c r="AD10" s="74">
        <f t="shared" si="11"/>
        <v>1</v>
      </c>
      <c r="AE10" s="73">
        <f t="shared" si="12"/>
        <v>0.12081511279272679</v>
      </c>
      <c r="AF10" s="74">
        <f t="shared" si="13"/>
        <v>2</v>
      </c>
      <c r="AG10" s="75">
        <v>0.70505787037037038</v>
      </c>
      <c r="AH10" s="73">
        <f t="shared" si="14"/>
        <v>0.24672453703703706</v>
      </c>
      <c r="AI10" s="74">
        <f t="shared" si="15"/>
        <v>4</v>
      </c>
      <c r="AJ10" s="73">
        <f t="shared" si="16"/>
        <v>0.2530264568898184</v>
      </c>
      <c r="AK10" s="74">
        <f t="shared" si="17"/>
        <v>4</v>
      </c>
      <c r="AL10" s="75">
        <v>0.53741898148148148</v>
      </c>
      <c r="AM10" s="73">
        <f t="shared" si="18"/>
        <v>8.9502314814814798E-2</v>
      </c>
      <c r="AN10" s="74">
        <f t="shared" si="19"/>
        <v>5</v>
      </c>
      <c r="AO10" s="73">
        <f t="shared" si="20"/>
        <v>9.1459938054445078E-2</v>
      </c>
      <c r="AP10" s="74">
        <f t="shared" si="21"/>
        <v>6</v>
      </c>
      <c r="AQ10" s="75">
        <v>0.61701388888888886</v>
      </c>
      <c r="AR10" s="73">
        <f t="shared" si="22"/>
        <v>0.19687499999999997</v>
      </c>
      <c r="AS10" s="74">
        <f t="shared" si="23"/>
        <v>9</v>
      </c>
      <c r="AT10" s="73">
        <f t="shared" si="24"/>
        <v>0.20118111293238211</v>
      </c>
      <c r="AU10" s="74">
        <f t="shared" si="25"/>
        <v>14</v>
      </c>
      <c r="AV10" s="72">
        <v>0.80401620370370364</v>
      </c>
      <c r="AW10" s="73">
        <f t="shared" si="26"/>
        <v>0.12346064814814817</v>
      </c>
      <c r="AX10" s="74">
        <f t="shared" si="27"/>
        <v>7</v>
      </c>
      <c r="AY10" s="73">
        <f t="shared" si="28"/>
        <v>0.12661412091962718</v>
      </c>
      <c r="AZ10" s="74">
        <f t="shared" si="29"/>
        <v>8</v>
      </c>
      <c r="BA10" s="75">
        <v>0.70164351851851858</v>
      </c>
      <c r="BB10" s="73">
        <f t="shared" si="30"/>
        <v>6.2754629629629632E-2</v>
      </c>
      <c r="BC10" s="74">
        <f t="shared" si="31"/>
        <v>4</v>
      </c>
      <c r="BD10" s="73">
        <f t="shared" si="32"/>
        <v>6.4127218948816928E-2</v>
      </c>
      <c r="BE10" s="74">
        <f t="shared" si="33"/>
        <v>5</v>
      </c>
      <c r="BF10" s="75">
        <v>0.59803240740740737</v>
      </c>
      <c r="BG10" s="73">
        <f t="shared" si="34"/>
        <v>0.20914351851851848</v>
      </c>
      <c r="BH10" s="74">
        <f t="shared" si="35"/>
        <v>12</v>
      </c>
      <c r="BI10" s="73">
        <f t="shared" si="36"/>
        <v>0.21519648079580159</v>
      </c>
      <c r="BJ10" s="74">
        <f t="shared" si="37"/>
        <v>16</v>
      </c>
      <c r="BK10" s="173"/>
      <c r="BL10" s="77">
        <f t="shared" si="38"/>
        <v>6</v>
      </c>
      <c r="BM10" s="81">
        <f t="shared" si="39"/>
        <v>4</v>
      </c>
      <c r="BN10" s="79">
        <f t="shared" si="40"/>
        <v>27</v>
      </c>
      <c r="BO10" s="80">
        <v>6</v>
      </c>
      <c r="BP10" s="80">
        <f t="shared" si="82"/>
        <v>25</v>
      </c>
      <c r="BQ10" s="81">
        <f t="shared" si="41"/>
        <v>2</v>
      </c>
      <c r="BR10" s="79">
        <f t="shared" si="42"/>
        <v>29</v>
      </c>
      <c r="BS10" s="79">
        <f t="shared" si="43"/>
        <v>56</v>
      </c>
      <c r="BT10" s="82">
        <f t="shared" si="44"/>
        <v>2</v>
      </c>
      <c r="BU10" s="80">
        <f t="shared" si="45"/>
        <v>45</v>
      </c>
      <c r="BV10" s="80">
        <v>6</v>
      </c>
      <c r="BW10" s="80">
        <f t="shared" si="83"/>
        <v>25</v>
      </c>
      <c r="BX10" s="81">
        <f t="shared" si="46"/>
        <v>4</v>
      </c>
      <c r="BY10" s="79">
        <f t="shared" si="84"/>
        <v>26</v>
      </c>
      <c r="BZ10" s="79">
        <f t="shared" si="47"/>
        <v>82</v>
      </c>
      <c r="CA10" s="82">
        <f t="shared" si="48"/>
        <v>3</v>
      </c>
      <c r="CB10" s="80">
        <f t="shared" si="49"/>
        <v>67</v>
      </c>
      <c r="CC10" s="80">
        <v>6</v>
      </c>
      <c r="CD10" s="80">
        <f t="shared" si="85"/>
        <v>24</v>
      </c>
      <c r="CE10" s="81">
        <f t="shared" si="50"/>
        <v>6</v>
      </c>
      <c r="CF10" s="79">
        <f t="shared" si="51"/>
        <v>23</v>
      </c>
      <c r="CG10" s="79">
        <f t="shared" si="52"/>
        <v>105</v>
      </c>
      <c r="CH10" s="82">
        <f t="shared" si="53"/>
        <v>3</v>
      </c>
      <c r="CI10" s="80">
        <f t="shared" si="54"/>
        <v>86</v>
      </c>
      <c r="CJ10" s="80">
        <v>6</v>
      </c>
      <c r="CK10" s="80">
        <f t="shared" si="86"/>
        <v>23</v>
      </c>
      <c r="CL10" s="81">
        <f t="shared" si="55"/>
        <v>14</v>
      </c>
      <c r="CM10" s="79">
        <f t="shared" si="56"/>
        <v>12</v>
      </c>
      <c r="CN10" s="79">
        <f t="shared" si="57"/>
        <v>117</v>
      </c>
      <c r="CO10" s="82">
        <f t="shared" si="58"/>
        <v>2</v>
      </c>
      <c r="CP10" s="80">
        <f t="shared" si="59"/>
        <v>104</v>
      </c>
      <c r="CQ10" s="80">
        <v>6</v>
      </c>
      <c r="CR10" s="80">
        <f t="shared" si="87"/>
        <v>20</v>
      </c>
      <c r="CS10" s="81">
        <f t="shared" si="88"/>
        <v>8</v>
      </c>
      <c r="CT10" s="79">
        <f t="shared" si="60"/>
        <v>18</v>
      </c>
      <c r="CU10" s="79">
        <f t="shared" si="61"/>
        <v>135</v>
      </c>
      <c r="CV10" s="82">
        <f t="shared" si="62"/>
        <v>3</v>
      </c>
      <c r="CW10" s="80">
        <f t="shared" si="63"/>
        <v>123</v>
      </c>
      <c r="CX10" s="80">
        <v>6</v>
      </c>
      <c r="CY10" s="80">
        <f t="shared" si="89"/>
        <v>20</v>
      </c>
      <c r="CZ10" s="81">
        <f t="shared" si="64"/>
        <v>5</v>
      </c>
      <c r="DA10" s="79">
        <f t="shared" si="65"/>
        <v>21</v>
      </c>
      <c r="DB10" s="79">
        <f t="shared" si="66"/>
        <v>156</v>
      </c>
      <c r="DC10" s="82">
        <f t="shared" si="67"/>
        <v>3</v>
      </c>
      <c r="DD10" s="80">
        <f t="shared" si="68"/>
        <v>134</v>
      </c>
      <c r="DE10" s="80">
        <v>6</v>
      </c>
      <c r="DF10" s="80">
        <f t="shared" si="90"/>
        <v>20</v>
      </c>
      <c r="DG10" s="81">
        <f t="shared" si="69"/>
        <v>16</v>
      </c>
      <c r="DH10" s="79">
        <f t="shared" si="70"/>
        <v>10</v>
      </c>
      <c r="DI10" s="79">
        <f t="shared" si="71"/>
        <v>166</v>
      </c>
      <c r="DJ10" s="82">
        <f t="shared" si="72"/>
        <v>4</v>
      </c>
      <c r="DK10" s="80">
        <f t="shared" si="73"/>
        <v>154.30000000000001</v>
      </c>
      <c r="DL10" s="80">
        <v>6</v>
      </c>
      <c r="DM10" s="80">
        <f t="shared" si="91"/>
        <v>20</v>
      </c>
      <c r="DN10" s="85">
        <f t="shared" si="74"/>
        <v>-10</v>
      </c>
      <c r="DO10" s="86"/>
      <c r="DP10" s="87">
        <f t="shared" si="75"/>
        <v>156</v>
      </c>
      <c r="DQ10" s="88">
        <f t="shared" si="76"/>
        <v>5</v>
      </c>
      <c r="DR10" s="89">
        <f t="shared" si="77"/>
        <v>59</v>
      </c>
      <c r="DS10" s="90">
        <f t="shared" si="78"/>
        <v>148</v>
      </c>
      <c r="DT10" s="84">
        <v>6</v>
      </c>
      <c r="DU10" s="84">
        <v>1</v>
      </c>
      <c r="DV10" s="82">
        <f t="shared" si="79"/>
        <v>5</v>
      </c>
      <c r="DW10" s="91" t="str">
        <f t="shared" si="80"/>
        <v xml:space="preserve">Александр Клевцов </v>
      </c>
      <c r="DX10" s="92">
        <f t="shared" si="81"/>
        <v>6</v>
      </c>
    </row>
    <row r="11" spans="1:128" s="96" customFormat="1">
      <c r="A11" s="60">
        <v>7</v>
      </c>
      <c r="B11" s="102" t="s">
        <v>70</v>
      </c>
      <c r="C11" s="109">
        <v>17.3</v>
      </c>
      <c r="D11" s="109">
        <v>8.75</v>
      </c>
      <c r="E11" s="109">
        <v>16.8</v>
      </c>
      <c r="F11" s="109">
        <v>6.6</v>
      </c>
      <c r="G11" s="109">
        <v>15.3</v>
      </c>
      <c r="H11" s="109">
        <v>1.7678614971958058</v>
      </c>
      <c r="I11" s="110">
        <v>15</v>
      </c>
      <c r="J11" s="105">
        <f t="shared" si="0"/>
        <v>1411.5824235275002</v>
      </c>
      <c r="K11" s="106">
        <f t="shared" si="1"/>
        <v>50.123841522784772</v>
      </c>
      <c r="L11" s="102"/>
      <c r="M11" s="107"/>
      <c r="N11" s="108" t="s">
        <v>73</v>
      </c>
      <c r="O11" s="108" t="s">
        <v>74</v>
      </c>
      <c r="P11" s="68">
        <f t="shared" si="2"/>
        <v>50.123841522784772</v>
      </c>
      <c r="Q11" s="69">
        <v>1</v>
      </c>
      <c r="R11" s="69" t="s">
        <v>59</v>
      </c>
      <c r="S11" s="70">
        <v>7</v>
      </c>
      <c r="T11" s="71">
        <f t="shared" si="3"/>
        <v>1.0208873018553823</v>
      </c>
      <c r="U11" s="71">
        <f t="shared" si="4"/>
        <v>1.0184509528408745</v>
      </c>
      <c r="V11" s="71">
        <f t="shared" si="5"/>
        <v>1.0158155686778751</v>
      </c>
      <c r="W11" s="72">
        <v>0.64532407407407411</v>
      </c>
      <c r="X11" s="73">
        <f t="shared" si="6"/>
        <v>0.190462962962963</v>
      </c>
      <c r="Y11" s="74">
        <f t="shared" si="7"/>
        <v>9</v>
      </c>
      <c r="Z11" s="73">
        <f t="shared" si="8"/>
        <v>0.19347524303429534</v>
      </c>
      <c r="AA11" s="74">
        <f t="shared" si="9"/>
        <v>11</v>
      </c>
      <c r="AB11" s="75">
        <v>0.67688657407407404</v>
      </c>
      <c r="AC11" s="73">
        <f t="shared" si="10"/>
        <v>0.12619212962962956</v>
      </c>
      <c r="AD11" s="74">
        <f t="shared" si="11"/>
        <v>8</v>
      </c>
      <c r="AE11" s="73">
        <f t="shared" si="12"/>
        <v>0.12818792992239428</v>
      </c>
      <c r="AF11" s="74">
        <f t="shared" si="13"/>
        <v>7</v>
      </c>
      <c r="AG11" s="75">
        <v>0.7094907407407407</v>
      </c>
      <c r="AH11" s="73">
        <f t="shared" si="14"/>
        <v>0.25115740740740738</v>
      </c>
      <c r="AI11" s="74">
        <f t="shared" si="15"/>
        <v>5</v>
      </c>
      <c r="AJ11" s="73">
        <f t="shared" si="16"/>
        <v>0.25579150088711777</v>
      </c>
      <c r="AK11" s="74">
        <f t="shared" si="17"/>
        <v>7</v>
      </c>
      <c r="AL11" s="75">
        <v>0.53873842592592591</v>
      </c>
      <c r="AM11" s="73">
        <f t="shared" si="18"/>
        <v>9.0821759259259227E-2</v>
      </c>
      <c r="AN11" s="74">
        <f t="shared" si="19"/>
        <v>8</v>
      </c>
      <c r="AO11" s="73">
        <f t="shared" si="20"/>
        <v>9.2258157030269489E-2</v>
      </c>
      <c r="AP11" s="74">
        <f t="shared" si="21"/>
        <v>8</v>
      </c>
      <c r="AQ11" s="75">
        <v>0.61760416666666662</v>
      </c>
      <c r="AR11" s="73">
        <f t="shared" si="22"/>
        <v>0.19746527777777773</v>
      </c>
      <c r="AS11" s="74">
        <f t="shared" si="23"/>
        <v>11</v>
      </c>
      <c r="AT11" s="73">
        <f t="shared" si="24"/>
        <v>0.20058830343996786</v>
      </c>
      <c r="AU11" s="74">
        <f t="shared" si="25"/>
        <v>13</v>
      </c>
      <c r="AV11" s="72">
        <v>0.79940972222222217</v>
      </c>
      <c r="AW11" s="73">
        <f t="shared" si="26"/>
        <v>0.11885416666666671</v>
      </c>
      <c r="AX11" s="74">
        <f t="shared" si="27"/>
        <v>4</v>
      </c>
      <c r="AY11" s="73">
        <f t="shared" si="28"/>
        <v>0.12104713929077481</v>
      </c>
      <c r="AZ11" s="74">
        <f t="shared" si="29"/>
        <v>4</v>
      </c>
      <c r="BA11" s="75">
        <v>0.70162037037037039</v>
      </c>
      <c r="BB11" s="73">
        <f t="shared" si="30"/>
        <v>6.2731481481481444E-2</v>
      </c>
      <c r="BC11" s="74">
        <f t="shared" si="31"/>
        <v>3</v>
      </c>
      <c r="BD11" s="73">
        <f t="shared" si="32"/>
        <v>6.3723615535116671E-2</v>
      </c>
      <c r="BE11" s="74">
        <f t="shared" si="33"/>
        <v>3</v>
      </c>
      <c r="BF11" s="75">
        <v>0.57604166666666667</v>
      </c>
      <c r="BG11" s="73">
        <f t="shared" si="34"/>
        <v>0.18715277777777778</v>
      </c>
      <c r="BH11" s="74">
        <f t="shared" si="35"/>
        <v>1</v>
      </c>
      <c r="BI11" s="73">
        <f t="shared" si="36"/>
        <v>0.19106189434029552</v>
      </c>
      <c r="BJ11" s="74">
        <f t="shared" si="37"/>
        <v>1</v>
      </c>
      <c r="BK11" s="173"/>
      <c r="BL11" s="77">
        <f t="shared" si="38"/>
        <v>7</v>
      </c>
      <c r="BM11" s="81">
        <f t="shared" si="39"/>
        <v>11</v>
      </c>
      <c r="BN11" s="79">
        <f t="shared" si="40"/>
        <v>20</v>
      </c>
      <c r="BO11" s="80">
        <v>7</v>
      </c>
      <c r="BP11" s="80">
        <f t="shared" si="82"/>
        <v>24</v>
      </c>
      <c r="BQ11" s="81">
        <f t="shared" si="41"/>
        <v>7</v>
      </c>
      <c r="BR11" s="79">
        <f t="shared" si="42"/>
        <v>24</v>
      </c>
      <c r="BS11" s="79">
        <f t="shared" si="43"/>
        <v>44</v>
      </c>
      <c r="BT11" s="82">
        <f t="shared" si="44"/>
        <v>7</v>
      </c>
      <c r="BU11" s="80">
        <f t="shared" si="45"/>
        <v>44</v>
      </c>
      <c r="BV11" s="80">
        <v>7</v>
      </c>
      <c r="BW11" s="80">
        <f t="shared" si="83"/>
        <v>24</v>
      </c>
      <c r="BX11" s="81">
        <f t="shared" si="46"/>
        <v>7</v>
      </c>
      <c r="BY11" s="79">
        <f t="shared" si="84"/>
        <v>23</v>
      </c>
      <c r="BZ11" s="79">
        <f t="shared" si="47"/>
        <v>67</v>
      </c>
      <c r="CA11" s="82">
        <f t="shared" si="48"/>
        <v>6</v>
      </c>
      <c r="CB11" s="80">
        <f t="shared" si="49"/>
        <v>62</v>
      </c>
      <c r="CC11" s="80">
        <v>7</v>
      </c>
      <c r="CD11" s="80">
        <f t="shared" si="85"/>
        <v>23</v>
      </c>
      <c r="CE11" s="81">
        <f t="shared" si="50"/>
        <v>8</v>
      </c>
      <c r="CF11" s="79">
        <f t="shared" si="51"/>
        <v>21</v>
      </c>
      <c r="CG11" s="79">
        <f t="shared" si="52"/>
        <v>88</v>
      </c>
      <c r="CH11" s="82">
        <f t="shared" si="53"/>
        <v>4</v>
      </c>
      <c r="CI11" s="80">
        <f t="shared" si="54"/>
        <v>84.25</v>
      </c>
      <c r="CJ11" s="80">
        <v>7</v>
      </c>
      <c r="CK11" s="80">
        <f t="shared" si="86"/>
        <v>22</v>
      </c>
      <c r="CL11" s="81">
        <f t="shared" si="55"/>
        <v>13</v>
      </c>
      <c r="CM11" s="79">
        <f t="shared" si="56"/>
        <v>13</v>
      </c>
      <c r="CN11" s="79">
        <f t="shared" si="57"/>
        <v>101</v>
      </c>
      <c r="CO11" s="82">
        <f t="shared" si="58"/>
        <v>7</v>
      </c>
      <c r="CP11" s="80">
        <f t="shared" si="59"/>
        <v>101</v>
      </c>
      <c r="CQ11" s="80">
        <v>7</v>
      </c>
      <c r="CR11" s="80">
        <f t="shared" si="87"/>
        <v>19</v>
      </c>
      <c r="CS11" s="81">
        <f t="shared" si="88"/>
        <v>4</v>
      </c>
      <c r="CT11" s="79">
        <f t="shared" si="60"/>
        <v>22</v>
      </c>
      <c r="CU11" s="79">
        <f t="shared" si="61"/>
        <v>123</v>
      </c>
      <c r="CV11" s="82">
        <f t="shared" si="62"/>
        <v>6</v>
      </c>
      <c r="CW11" s="80">
        <f t="shared" si="63"/>
        <v>121</v>
      </c>
      <c r="CX11" s="80">
        <v>7</v>
      </c>
      <c r="CY11" s="80">
        <f t="shared" si="89"/>
        <v>19</v>
      </c>
      <c r="CZ11" s="81">
        <f t="shared" si="64"/>
        <v>3</v>
      </c>
      <c r="DA11" s="79">
        <f t="shared" si="65"/>
        <v>23</v>
      </c>
      <c r="DB11" s="79">
        <f t="shared" si="66"/>
        <v>146</v>
      </c>
      <c r="DC11" s="82">
        <f t="shared" si="67"/>
        <v>5</v>
      </c>
      <c r="DD11" s="80">
        <f t="shared" si="68"/>
        <v>130.30000000000001</v>
      </c>
      <c r="DE11" s="80">
        <v>7</v>
      </c>
      <c r="DF11" s="80">
        <f t="shared" si="90"/>
        <v>19</v>
      </c>
      <c r="DG11" s="81">
        <f t="shared" si="69"/>
        <v>1</v>
      </c>
      <c r="DH11" s="79">
        <f t="shared" si="70"/>
        <v>25.25</v>
      </c>
      <c r="DI11" s="79">
        <f t="shared" si="71"/>
        <v>171.25</v>
      </c>
      <c r="DJ11" s="82">
        <f t="shared" si="72"/>
        <v>3</v>
      </c>
      <c r="DK11" s="80">
        <f t="shared" si="73"/>
        <v>153</v>
      </c>
      <c r="DL11" s="80">
        <v>7</v>
      </c>
      <c r="DM11" s="80">
        <f t="shared" si="91"/>
        <v>19</v>
      </c>
      <c r="DN11" s="85">
        <f t="shared" si="74"/>
        <v>-13</v>
      </c>
      <c r="DO11" s="86"/>
      <c r="DP11" s="87">
        <f t="shared" si="75"/>
        <v>158.25</v>
      </c>
      <c r="DQ11" s="88">
        <f t="shared" si="76"/>
        <v>4</v>
      </c>
      <c r="DR11" s="89">
        <f t="shared" si="77"/>
        <v>54</v>
      </c>
      <c r="DS11" s="90">
        <f t="shared" si="78"/>
        <v>147</v>
      </c>
      <c r="DT11" s="84">
        <v>7</v>
      </c>
      <c r="DU11" s="84">
        <v>1</v>
      </c>
      <c r="DV11" s="82">
        <f t="shared" si="79"/>
        <v>4</v>
      </c>
      <c r="DW11" s="91" t="str">
        <f t="shared" si="80"/>
        <v xml:space="preserve">Евгений Осипов </v>
      </c>
      <c r="DX11" s="92">
        <f t="shared" si="81"/>
        <v>7</v>
      </c>
    </row>
    <row r="12" spans="1:128" s="96" customFormat="1">
      <c r="A12" s="60">
        <v>8</v>
      </c>
      <c r="B12" s="111" t="s">
        <v>75</v>
      </c>
      <c r="C12" s="112">
        <v>20.49</v>
      </c>
      <c r="D12" s="112">
        <v>5.2</v>
      </c>
      <c r="E12" s="112">
        <v>19.91</v>
      </c>
      <c r="F12" s="112">
        <v>6.1</v>
      </c>
      <c r="G12" s="113">
        <v>15.8</v>
      </c>
      <c r="H12" s="112">
        <v>2.4</v>
      </c>
      <c r="I12" s="114">
        <v>18.7</v>
      </c>
      <c r="J12" s="99">
        <f t="shared" si="0"/>
        <v>1227.2001715195001</v>
      </c>
      <c r="K12" s="100">
        <f t="shared" si="1"/>
        <v>39.838304862236527</v>
      </c>
      <c r="L12" s="101"/>
      <c r="M12" s="47"/>
      <c r="N12" s="111" t="s">
        <v>76</v>
      </c>
      <c r="O12" s="111" t="s">
        <v>77</v>
      </c>
      <c r="P12" s="68">
        <f t="shared" si="2"/>
        <v>39.838304862236527</v>
      </c>
      <c r="Q12" s="69">
        <v>1</v>
      </c>
      <c r="R12" s="69" t="s">
        <v>59</v>
      </c>
      <c r="S12" s="70">
        <v>8</v>
      </c>
      <c r="T12" s="71">
        <f t="shared" si="3"/>
        <v>1.0410866093540947</v>
      </c>
      <c r="U12" s="71">
        <f t="shared" si="4"/>
        <v>1.0362105905688137</v>
      </c>
      <c r="V12" s="71">
        <f t="shared" si="5"/>
        <v>1.0309614488042018</v>
      </c>
      <c r="W12" s="72">
        <v>0.64666666666666672</v>
      </c>
      <c r="X12" s="73">
        <f t="shared" si="6"/>
        <v>0.19180555555555562</v>
      </c>
      <c r="Y12" s="74">
        <f t="shared" si="7"/>
        <v>11</v>
      </c>
      <c r="Z12" s="73">
        <f t="shared" si="8"/>
        <v>0.19774413344425043</v>
      </c>
      <c r="AA12" s="74">
        <f t="shared" si="9"/>
        <v>17</v>
      </c>
      <c r="AB12" s="75">
        <v>0.68460648148148151</v>
      </c>
      <c r="AC12" s="73">
        <f t="shared" si="10"/>
        <v>0.13391203703703702</v>
      </c>
      <c r="AD12" s="74">
        <f t="shared" si="11"/>
        <v>13</v>
      </c>
      <c r="AE12" s="73">
        <f t="shared" si="12"/>
        <v>0.13805814771602562</v>
      </c>
      <c r="AF12" s="74">
        <f t="shared" si="13"/>
        <v>14</v>
      </c>
      <c r="AG12" s="75">
        <v>0.7273842592592592</v>
      </c>
      <c r="AH12" s="73">
        <f t="shared" si="14"/>
        <v>0.26905092592592589</v>
      </c>
      <c r="AI12" s="74">
        <f t="shared" si="15"/>
        <v>11</v>
      </c>
      <c r="AJ12" s="73">
        <f t="shared" si="16"/>
        <v>0.27879341884678982</v>
      </c>
      <c r="AK12" s="74">
        <f t="shared" si="17"/>
        <v>11</v>
      </c>
      <c r="AL12" s="75">
        <v>0.55068287037037034</v>
      </c>
      <c r="AM12" s="73">
        <f t="shared" si="18"/>
        <v>0.10276620370370365</v>
      </c>
      <c r="AN12" s="74">
        <f t="shared" si="19"/>
        <v>21</v>
      </c>
      <c r="AO12" s="73">
        <f t="shared" si="20"/>
        <v>0.10594799425847805</v>
      </c>
      <c r="AP12" s="74">
        <f t="shared" si="21"/>
        <v>24</v>
      </c>
      <c r="AQ12" s="75">
        <v>0.59116898148148145</v>
      </c>
      <c r="AR12" s="73">
        <f t="shared" si="22"/>
        <v>0.17103009259259255</v>
      </c>
      <c r="AS12" s="74">
        <f t="shared" si="23"/>
        <v>1</v>
      </c>
      <c r="AT12" s="73">
        <f t="shared" si="24"/>
        <v>0.176325432048376</v>
      </c>
      <c r="AU12" s="74">
        <f t="shared" si="25"/>
        <v>2</v>
      </c>
      <c r="AV12" s="72" t="s">
        <v>60</v>
      </c>
      <c r="AW12" s="73" t="str">
        <f t="shared" si="26"/>
        <v xml:space="preserve"> </v>
      </c>
      <c r="AX12" s="74" t="str">
        <f t="shared" si="27"/>
        <v>n/s</v>
      </c>
      <c r="AY12" s="73" t="str">
        <f t="shared" si="28"/>
        <v xml:space="preserve"> </v>
      </c>
      <c r="AZ12" s="74" t="str">
        <f t="shared" si="29"/>
        <v>n/s</v>
      </c>
      <c r="BA12" s="75">
        <v>0.71399305555555559</v>
      </c>
      <c r="BB12" s="73">
        <f t="shared" si="30"/>
        <v>7.5104166666666639E-2</v>
      </c>
      <c r="BC12" s="74">
        <f t="shared" si="31"/>
        <v>25</v>
      </c>
      <c r="BD12" s="73">
        <f t="shared" si="32"/>
        <v>7.7429500477898872E-2</v>
      </c>
      <c r="BE12" s="74">
        <f t="shared" si="33"/>
        <v>25</v>
      </c>
      <c r="BF12" s="75">
        <v>0.60127314814814814</v>
      </c>
      <c r="BG12" s="73">
        <f t="shared" si="34"/>
        <v>0.21238425925925924</v>
      </c>
      <c r="BH12" s="74">
        <f t="shared" si="35"/>
        <v>16</v>
      </c>
      <c r="BI12" s="73">
        <f t="shared" si="36"/>
        <v>0.2211104083524032</v>
      </c>
      <c r="BJ12" s="74">
        <f t="shared" si="37"/>
        <v>20</v>
      </c>
      <c r="BK12" s="173"/>
      <c r="BL12" s="77">
        <f t="shared" si="38"/>
        <v>8</v>
      </c>
      <c r="BM12" s="81">
        <f t="shared" si="39"/>
        <v>17</v>
      </c>
      <c r="BN12" s="79">
        <f t="shared" si="40"/>
        <v>14</v>
      </c>
      <c r="BO12" s="80">
        <v>8</v>
      </c>
      <c r="BP12" s="80">
        <f t="shared" si="82"/>
        <v>23</v>
      </c>
      <c r="BQ12" s="81">
        <f t="shared" si="41"/>
        <v>14</v>
      </c>
      <c r="BR12" s="79">
        <f t="shared" si="42"/>
        <v>17</v>
      </c>
      <c r="BS12" s="79">
        <f t="shared" si="43"/>
        <v>31</v>
      </c>
      <c r="BT12" s="82">
        <f t="shared" si="44"/>
        <v>17</v>
      </c>
      <c r="BU12" s="80">
        <f t="shared" si="45"/>
        <v>41</v>
      </c>
      <c r="BV12" s="80">
        <v>8</v>
      </c>
      <c r="BW12" s="80">
        <f t="shared" si="83"/>
        <v>23</v>
      </c>
      <c r="BX12" s="81">
        <f t="shared" si="46"/>
        <v>11</v>
      </c>
      <c r="BY12" s="79">
        <f t="shared" si="84"/>
        <v>19</v>
      </c>
      <c r="BZ12" s="79">
        <f t="shared" si="47"/>
        <v>50</v>
      </c>
      <c r="CA12" s="82">
        <f t="shared" si="48"/>
        <v>12</v>
      </c>
      <c r="CB12" s="80">
        <f t="shared" si="49"/>
        <v>60</v>
      </c>
      <c r="CC12" s="80">
        <v>8</v>
      </c>
      <c r="CD12" s="80">
        <f t="shared" si="85"/>
        <v>22</v>
      </c>
      <c r="CE12" s="81">
        <f t="shared" si="50"/>
        <v>24</v>
      </c>
      <c r="CF12" s="79">
        <f t="shared" si="51"/>
        <v>5</v>
      </c>
      <c r="CG12" s="79">
        <f t="shared" si="52"/>
        <v>55</v>
      </c>
      <c r="CH12" s="82">
        <f t="shared" si="53"/>
        <v>15</v>
      </c>
      <c r="CI12" s="80">
        <f t="shared" si="54"/>
        <v>82</v>
      </c>
      <c r="CJ12" s="80">
        <v>8</v>
      </c>
      <c r="CK12" s="80">
        <f t="shared" si="86"/>
        <v>21</v>
      </c>
      <c r="CL12" s="81">
        <f t="shared" si="55"/>
        <v>2</v>
      </c>
      <c r="CM12" s="79">
        <f t="shared" si="56"/>
        <v>24</v>
      </c>
      <c r="CN12" s="79">
        <f t="shared" si="57"/>
        <v>79</v>
      </c>
      <c r="CO12" s="82">
        <f t="shared" si="58"/>
        <v>13</v>
      </c>
      <c r="CP12" s="80">
        <f t="shared" si="59"/>
        <v>98</v>
      </c>
      <c r="CQ12" s="80">
        <v>8</v>
      </c>
      <c r="CR12" s="80">
        <f t="shared" si="87"/>
        <v>18</v>
      </c>
      <c r="CS12" s="81" t="str">
        <f t="shared" si="88"/>
        <v>n/s</v>
      </c>
      <c r="CT12" s="79">
        <f t="shared" si="60"/>
        <v>0</v>
      </c>
      <c r="CU12" s="79">
        <f t="shared" si="61"/>
        <v>79</v>
      </c>
      <c r="CV12" s="82">
        <f t="shared" si="62"/>
        <v>14</v>
      </c>
      <c r="CW12" s="80">
        <f t="shared" si="63"/>
        <v>120</v>
      </c>
      <c r="CX12" s="80">
        <v>8</v>
      </c>
      <c r="CY12" s="80">
        <f t="shared" si="89"/>
        <v>18</v>
      </c>
      <c r="CZ12" s="81">
        <f t="shared" si="64"/>
        <v>25</v>
      </c>
      <c r="DA12" s="79">
        <f t="shared" si="65"/>
        <v>1</v>
      </c>
      <c r="DB12" s="79">
        <f t="shared" si="66"/>
        <v>80</v>
      </c>
      <c r="DC12" s="82">
        <f t="shared" si="67"/>
        <v>17</v>
      </c>
      <c r="DD12" s="80">
        <f t="shared" si="68"/>
        <v>130</v>
      </c>
      <c r="DE12" s="80">
        <v>8</v>
      </c>
      <c r="DF12" s="80">
        <f t="shared" si="90"/>
        <v>18</v>
      </c>
      <c r="DG12" s="81">
        <f t="shared" si="69"/>
        <v>20</v>
      </c>
      <c r="DH12" s="79">
        <f t="shared" si="70"/>
        <v>6</v>
      </c>
      <c r="DI12" s="79">
        <f t="shared" si="71"/>
        <v>86</v>
      </c>
      <c r="DJ12" s="82">
        <f t="shared" si="72"/>
        <v>17</v>
      </c>
      <c r="DK12" s="80">
        <f t="shared" si="73"/>
        <v>147.25</v>
      </c>
      <c r="DL12" s="80">
        <v>8</v>
      </c>
      <c r="DM12" s="80">
        <f t="shared" si="91"/>
        <v>18</v>
      </c>
      <c r="DN12" s="85">
        <f t="shared" si="74"/>
        <v>-1</v>
      </c>
      <c r="DO12" s="86"/>
      <c r="DP12" s="87">
        <f t="shared" si="75"/>
        <v>85</v>
      </c>
      <c r="DQ12" s="88">
        <f t="shared" si="76"/>
        <v>16</v>
      </c>
      <c r="DR12" s="89">
        <f t="shared" si="77"/>
        <v>138</v>
      </c>
      <c r="DS12" s="90">
        <f t="shared" si="78"/>
        <v>143.5</v>
      </c>
      <c r="DT12" s="84">
        <v>8</v>
      </c>
      <c r="DU12" s="84">
        <v>1</v>
      </c>
      <c r="DV12" s="82">
        <f t="shared" si="79"/>
        <v>16</v>
      </c>
      <c r="DW12" s="91" t="str">
        <f t="shared" si="80"/>
        <v xml:space="preserve">Александр Лавров </v>
      </c>
      <c r="DX12" s="92">
        <f t="shared" si="81"/>
        <v>8</v>
      </c>
    </row>
    <row r="13" spans="1:128">
      <c r="A13" s="60">
        <v>9</v>
      </c>
      <c r="B13" s="47" t="s">
        <v>78</v>
      </c>
      <c r="C13" s="97">
        <v>20.3</v>
      </c>
      <c r="D13" s="97">
        <v>5.3</v>
      </c>
      <c r="E13" s="97">
        <v>20.5</v>
      </c>
      <c r="F13" s="97">
        <v>6.3</v>
      </c>
      <c r="G13" s="97">
        <v>15.8</v>
      </c>
      <c r="H13" s="97">
        <v>2.95</v>
      </c>
      <c r="I13" s="98">
        <v>18.7</v>
      </c>
      <c r="J13" s="99">
        <f t="shared" si="0"/>
        <v>1274.2484335700003</v>
      </c>
      <c r="K13" s="100">
        <f t="shared" si="1"/>
        <v>20.293200433923865</v>
      </c>
      <c r="L13" s="101"/>
      <c r="M13" s="47"/>
      <c r="N13" s="111" t="s">
        <v>79</v>
      </c>
      <c r="O13" s="111" t="s">
        <v>80</v>
      </c>
      <c r="P13" s="68">
        <f t="shared" si="2"/>
        <v>20.293200433923865</v>
      </c>
      <c r="Q13" s="94">
        <v>1</v>
      </c>
      <c r="R13" s="69" t="s">
        <v>59</v>
      </c>
      <c r="S13" s="70">
        <v>9</v>
      </c>
      <c r="T13" s="71">
        <f t="shared" si="3"/>
        <v>1.0817590519959197</v>
      </c>
      <c r="U13" s="71">
        <f t="shared" si="4"/>
        <v>1.0717236287515959</v>
      </c>
      <c r="V13" s="71">
        <f t="shared" si="5"/>
        <v>1.0610232921369376</v>
      </c>
      <c r="W13" s="72">
        <v>0.6466898148148148</v>
      </c>
      <c r="X13" s="73">
        <f t="shared" si="6"/>
        <v>0.1918287037037037</v>
      </c>
      <c r="Y13" s="74">
        <f t="shared" si="7"/>
        <v>12</v>
      </c>
      <c r="Z13" s="73">
        <f t="shared" si="8"/>
        <v>0.20353472273006484</v>
      </c>
      <c r="AA13" s="74">
        <f t="shared" si="9"/>
        <v>20</v>
      </c>
      <c r="AB13" s="115">
        <v>0.67553240740740739</v>
      </c>
      <c r="AC13" s="73">
        <f t="shared" si="10"/>
        <v>0.1248379629629629</v>
      </c>
      <c r="AD13" s="74">
        <f t="shared" si="11"/>
        <v>5</v>
      </c>
      <c r="AE13" s="73">
        <f t="shared" si="12"/>
        <v>0.13245598644663198</v>
      </c>
      <c r="AF13" s="74">
        <f t="shared" si="13"/>
        <v>10</v>
      </c>
      <c r="AG13" s="75">
        <v>0.70149305555555552</v>
      </c>
      <c r="AH13" s="73">
        <f t="shared" si="14"/>
        <v>0.24315972222222221</v>
      </c>
      <c r="AI13" s="74">
        <f t="shared" si="15"/>
        <v>2</v>
      </c>
      <c r="AJ13" s="73">
        <f t="shared" si="16"/>
        <v>0.26060001986623005</v>
      </c>
      <c r="AK13" s="74">
        <f t="shared" si="17"/>
        <v>9</v>
      </c>
      <c r="AL13" s="115">
        <v>0.53819444444444442</v>
      </c>
      <c r="AM13" s="73">
        <f t="shared" si="18"/>
        <v>9.0277777777777735E-2</v>
      </c>
      <c r="AN13" s="74">
        <f t="shared" si="19"/>
        <v>7</v>
      </c>
      <c r="AO13" s="73">
        <f t="shared" si="20"/>
        <v>9.5786824984584601E-2</v>
      </c>
      <c r="AP13" s="74">
        <f t="shared" si="21"/>
        <v>13</v>
      </c>
      <c r="AQ13" s="115">
        <v>0.59171296296296294</v>
      </c>
      <c r="AR13" s="73">
        <f t="shared" si="22"/>
        <v>0.17157407407407405</v>
      </c>
      <c r="AS13" s="74">
        <f t="shared" si="23"/>
        <v>3</v>
      </c>
      <c r="AT13" s="73">
        <f t="shared" si="24"/>
        <v>0.18204408891942084</v>
      </c>
      <c r="AU13" s="74">
        <f t="shared" si="25"/>
        <v>5</v>
      </c>
      <c r="AV13" s="72">
        <v>0.80856481481481479</v>
      </c>
      <c r="AW13" s="73">
        <f t="shared" si="26"/>
        <v>0.12800925925925932</v>
      </c>
      <c r="AX13" s="74">
        <f t="shared" si="27"/>
        <v>11</v>
      </c>
      <c r="AY13" s="73">
        <f t="shared" si="28"/>
        <v>0.13719054784713722</v>
      </c>
      <c r="AZ13" s="74">
        <f t="shared" si="29"/>
        <v>12</v>
      </c>
      <c r="BA13" s="75" t="s">
        <v>60</v>
      </c>
      <c r="BB13" s="73" t="str">
        <f t="shared" si="30"/>
        <v xml:space="preserve"> </v>
      </c>
      <c r="BC13" s="74" t="str">
        <f t="shared" si="31"/>
        <v>n/s</v>
      </c>
      <c r="BD13" s="73" t="str">
        <f t="shared" si="32"/>
        <v xml:space="preserve"> </v>
      </c>
      <c r="BE13" s="74" t="str">
        <f t="shared" si="33"/>
        <v>n/s</v>
      </c>
      <c r="BF13" s="75" t="s">
        <v>60</v>
      </c>
      <c r="BG13" s="73" t="str">
        <f t="shared" si="34"/>
        <v xml:space="preserve"> </v>
      </c>
      <c r="BH13" s="74" t="str">
        <f t="shared" si="35"/>
        <v>n/s</v>
      </c>
      <c r="BI13" s="73" t="str">
        <f t="shared" si="36"/>
        <v xml:space="preserve"> </v>
      </c>
      <c r="BJ13" s="74" t="str">
        <f t="shared" si="37"/>
        <v>n/s</v>
      </c>
      <c r="BK13" s="173"/>
      <c r="BL13" s="77">
        <f t="shared" si="38"/>
        <v>9</v>
      </c>
      <c r="BM13" s="81">
        <f t="shared" si="39"/>
        <v>20</v>
      </c>
      <c r="BN13" s="79">
        <f t="shared" si="40"/>
        <v>11</v>
      </c>
      <c r="BO13" s="80">
        <v>9</v>
      </c>
      <c r="BP13" s="80">
        <f t="shared" si="82"/>
        <v>22</v>
      </c>
      <c r="BQ13" s="81">
        <f t="shared" si="41"/>
        <v>10</v>
      </c>
      <c r="BR13" s="79">
        <f t="shared" si="42"/>
        <v>21</v>
      </c>
      <c r="BS13" s="79">
        <f t="shared" si="43"/>
        <v>32</v>
      </c>
      <c r="BT13" s="82">
        <f t="shared" si="44"/>
        <v>16</v>
      </c>
      <c r="BU13" s="80">
        <f t="shared" si="45"/>
        <v>39.25</v>
      </c>
      <c r="BV13" s="80">
        <v>9</v>
      </c>
      <c r="BW13" s="80">
        <f t="shared" si="83"/>
        <v>22</v>
      </c>
      <c r="BX13" s="81">
        <f t="shared" si="46"/>
        <v>9</v>
      </c>
      <c r="BY13" s="79">
        <f t="shared" si="84"/>
        <v>21</v>
      </c>
      <c r="BZ13" s="79">
        <f t="shared" si="47"/>
        <v>53</v>
      </c>
      <c r="CA13" s="82">
        <f t="shared" si="48"/>
        <v>10</v>
      </c>
      <c r="CB13" s="80">
        <f t="shared" si="49"/>
        <v>59.25</v>
      </c>
      <c r="CC13" s="80">
        <v>9</v>
      </c>
      <c r="CD13" s="80">
        <f t="shared" si="85"/>
        <v>21</v>
      </c>
      <c r="CE13" s="81">
        <f t="shared" si="50"/>
        <v>13</v>
      </c>
      <c r="CF13" s="79">
        <f t="shared" si="51"/>
        <v>16</v>
      </c>
      <c r="CG13" s="79">
        <f t="shared" si="52"/>
        <v>69</v>
      </c>
      <c r="CH13" s="82">
        <f t="shared" si="53"/>
        <v>10</v>
      </c>
      <c r="CI13" s="80">
        <f t="shared" si="54"/>
        <v>79</v>
      </c>
      <c r="CJ13" s="80">
        <v>9</v>
      </c>
      <c r="CK13" s="80">
        <f t="shared" si="86"/>
        <v>20</v>
      </c>
      <c r="CL13" s="81">
        <f t="shared" si="55"/>
        <v>5</v>
      </c>
      <c r="CM13" s="79">
        <f t="shared" si="56"/>
        <v>21</v>
      </c>
      <c r="CN13" s="79">
        <f t="shared" si="57"/>
        <v>90</v>
      </c>
      <c r="CO13" s="82">
        <f t="shared" si="58"/>
        <v>10</v>
      </c>
      <c r="CP13" s="80">
        <f t="shared" si="59"/>
        <v>96</v>
      </c>
      <c r="CQ13" s="80">
        <v>9</v>
      </c>
      <c r="CR13" s="80">
        <f t="shared" si="87"/>
        <v>17</v>
      </c>
      <c r="CS13" s="81">
        <f t="shared" si="88"/>
        <v>12</v>
      </c>
      <c r="CT13" s="79">
        <f t="shared" si="60"/>
        <v>14</v>
      </c>
      <c r="CU13" s="79">
        <f t="shared" si="61"/>
        <v>104</v>
      </c>
      <c r="CV13" s="82">
        <f t="shared" si="62"/>
        <v>10</v>
      </c>
      <c r="CW13" s="80">
        <f t="shared" si="63"/>
        <v>113</v>
      </c>
      <c r="CX13" s="80">
        <v>9</v>
      </c>
      <c r="CY13" s="80">
        <f t="shared" si="89"/>
        <v>17</v>
      </c>
      <c r="CZ13" s="81" t="str">
        <f t="shared" si="64"/>
        <v>n/s</v>
      </c>
      <c r="DA13" s="79">
        <f t="shared" si="65"/>
        <v>0</v>
      </c>
      <c r="DB13" s="79">
        <f t="shared" si="66"/>
        <v>104</v>
      </c>
      <c r="DC13" s="82">
        <f t="shared" si="67"/>
        <v>12</v>
      </c>
      <c r="DD13" s="80">
        <f t="shared" si="68"/>
        <v>126</v>
      </c>
      <c r="DE13" s="80">
        <v>9</v>
      </c>
      <c r="DF13" s="80">
        <f t="shared" si="90"/>
        <v>17</v>
      </c>
      <c r="DG13" s="81" t="str">
        <f t="shared" si="69"/>
        <v>n/s</v>
      </c>
      <c r="DH13" s="79">
        <f t="shared" si="70"/>
        <v>0</v>
      </c>
      <c r="DI13" s="79">
        <f t="shared" si="71"/>
        <v>104</v>
      </c>
      <c r="DJ13" s="82">
        <f t="shared" si="72"/>
        <v>13</v>
      </c>
      <c r="DK13" s="80">
        <f t="shared" si="73"/>
        <v>142</v>
      </c>
      <c r="DL13" s="80">
        <v>9</v>
      </c>
      <c r="DM13" s="80">
        <f t="shared" si="91"/>
        <v>17</v>
      </c>
      <c r="DN13" s="85">
        <f t="shared" si="74"/>
        <v>-11</v>
      </c>
      <c r="DO13" s="86"/>
      <c r="DP13" s="87">
        <f t="shared" si="75"/>
        <v>93</v>
      </c>
      <c r="DQ13" s="88">
        <f t="shared" si="76"/>
        <v>14</v>
      </c>
      <c r="DR13" s="89">
        <f t="shared" si="77"/>
        <v>121</v>
      </c>
      <c r="DS13" s="90">
        <f t="shared" si="78"/>
        <v>136</v>
      </c>
      <c r="DT13" s="84">
        <v>9</v>
      </c>
      <c r="DU13" s="84">
        <v>1</v>
      </c>
      <c r="DV13" s="82">
        <f t="shared" si="79"/>
        <v>14</v>
      </c>
      <c r="DW13" s="91" t="str">
        <f t="shared" si="80"/>
        <v xml:space="preserve">Андрей Аврорский </v>
      </c>
      <c r="DX13" s="92">
        <f t="shared" si="81"/>
        <v>9</v>
      </c>
    </row>
    <row r="14" spans="1:128" s="119" customFormat="1">
      <c r="A14" s="60">
        <v>10</v>
      </c>
      <c r="B14" s="61" t="s">
        <v>81</v>
      </c>
      <c r="C14" s="62">
        <v>16.3</v>
      </c>
      <c r="D14" s="62">
        <v>8.1999999999999993</v>
      </c>
      <c r="E14" s="62">
        <v>15.5</v>
      </c>
      <c r="F14" s="62">
        <v>5.45</v>
      </c>
      <c r="G14" s="62">
        <v>14.4</v>
      </c>
      <c r="H14" s="62">
        <v>2.1</v>
      </c>
      <c r="I14" s="63">
        <v>12.6</v>
      </c>
      <c r="J14" s="64">
        <f t="shared" si="0"/>
        <v>1174.1073838675002</v>
      </c>
      <c r="K14" s="65">
        <f t="shared" si="1"/>
        <v>56.733059168371</v>
      </c>
      <c r="L14" s="61"/>
      <c r="M14" s="61"/>
      <c r="N14" s="67" t="s">
        <v>82</v>
      </c>
      <c r="O14" s="67" t="s">
        <v>83</v>
      </c>
      <c r="P14" s="68">
        <f t="shared" si="2"/>
        <v>56.733059168371</v>
      </c>
      <c r="Q14" s="69">
        <v>1</v>
      </c>
      <c r="R14" s="69" t="s">
        <v>59</v>
      </c>
      <c r="S14" s="70">
        <v>21</v>
      </c>
      <c r="T14" s="71">
        <f t="shared" si="3"/>
        <v>1.0083163110167859</v>
      </c>
      <c r="U14" s="71">
        <f t="shared" si="4"/>
        <v>1.0073568416712833</v>
      </c>
      <c r="V14" s="71">
        <f t="shared" si="5"/>
        <v>1.0063158769709848</v>
      </c>
      <c r="W14" s="72">
        <v>0.63831018518518512</v>
      </c>
      <c r="X14" s="73">
        <f t="shared" si="6"/>
        <v>0.18344907407407401</v>
      </c>
      <c r="Y14" s="74">
        <f t="shared" si="7"/>
        <v>4</v>
      </c>
      <c r="Z14" s="73">
        <f t="shared" si="8"/>
        <v>0.18460771585636696</v>
      </c>
      <c r="AA14" s="74">
        <f t="shared" si="9"/>
        <v>3</v>
      </c>
      <c r="AB14" s="75">
        <v>0.69523148148148151</v>
      </c>
      <c r="AC14" s="73">
        <f t="shared" si="10"/>
        <v>0.14453703703703702</v>
      </c>
      <c r="AD14" s="74">
        <f t="shared" si="11"/>
        <v>16</v>
      </c>
      <c r="AE14" s="73">
        <f t="shared" si="12"/>
        <v>0.14544991518071362</v>
      </c>
      <c r="AF14" s="74">
        <f t="shared" si="13"/>
        <v>18</v>
      </c>
      <c r="AG14" s="75" t="s">
        <v>84</v>
      </c>
      <c r="AH14" s="73" t="str">
        <f t="shared" si="14"/>
        <v xml:space="preserve"> </v>
      </c>
      <c r="AI14" s="74" t="str">
        <f t="shared" si="15"/>
        <v>n/f</v>
      </c>
      <c r="AJ14" s="73" t="str">
        <f t="shared" si="16"/>
        <v xml:space="preserve"> </v>
      </c>
      <c r="AK14" s="74" t="str">
        <f t="shared" si="17"/>
        <v>n/f</v>
      </c>
      <c r="AL14" s="75">
        <v>0.54130787037037031</v>
      </c>
      <c r="AM14" s="73">
        <f t="shared" si="18"/>
        <v>9.3391203703703629E-2</v>
      </c>
      <c r="AN14" s="74">
        <f t="shared" si="19"/>
        <v>12</v>
      </c>
      <c r="AO14" s="73">
        <f t="shared" si="20"/>
        <v>9.3981051056468395E-2</v>
      </c>
      <c r="AP14" s="74">
        <f t="shared" si="21"/>
        <v>11</v>
      </c>
      <c r="AQ14" s="75">
        <v>0.59652777777777777</v>
      </c>
      <c r="AR14" s="73">
        <f t="shared" si="22"/>
        <v>0.17638888888888887</v>
      </c>
      <c r="AS14" s="74">
        <f t="shared" si="23"/>
        <v>4</v>
      </c>
      <c r="AT14" s="73">
        <f t="shared" si="24"/>
        <v>0.17750293941015979</v>
      </c>
      <c r="AU14" s="74">
        <f t="shared" si="25"/>
        <v>3</v>
      </c>
      <c r="AV14" s="72">
        <v>0.80304398148148137</v>
      </c>
      <c r="AW14" s="73">
        <f t="shared" si="26"/>
        <v>0.1224884259259259</v>
      </c>
      <c r="AX14" s="74">
        <f t="shared" si="27"/>
        <v>6</v>
      </c>
      <c r="AY14" s="73">
        <f t="shared" si="28"/>
        <v>0.12338955388202764</v>
      </c>
      <c r="AZ14" s="74">
        <f t="shared" si="29"/>
        <v>7</v>
      </c>
      <c r="BA14" s="75">
        <v>0.70146990740740733</v>
      </c>
      <c r="BB14" s="73">
        <f t="shared" si="30"/>
        <v>6.2581018518518383E-2</v>
      </c>
      <c r="BC14" s="74">
        <f t="shared" si="31"/>
        <v>2</v>
      </c>
      <c r="BD14" s="73">
        <f t="shared" si="32"/>
        <v>6.297627253220027E-2</v>
      </c>
      <c r="BE14" s="74">
        <f t="shared" si="33"/>
        <v>2</v>
      </c>
      <c r="BF14" s="75">
        <v>0.58431712962962956</v>
      </c>
      <c r="BG14" s="73">
        <f t="shared" si="34"/>
        <v>0.19542824074074067</v>
      </c>
      <c r="BH14" s="74">
        <f t="shared" si="35"/>
        <v>2</v>
      </c>
      <c r="BI14" s="73">
        <f t="shared" si="36"/>
        <v>0.19705348277220397</v>
      </c>
      <c r="BJ14" s="74">
        <f t="shared" si="37"/>
        <v>4</v>
      </c>
      <c r="BK14" s="173"/>
      <c r="BL14" s="77">
        <f t="shared" si="38"/>
        <v>21</v>
      </c>
      <c r="BM14" s="81">
        <f t="shared" si="39"/>
        <v>3</v>
      </c>
      <c r="BN14" s="116">
        <f t="shared" si="40"/>
        <v>28</v>
      </c>
      <c r="BO14" s="80">
        <v>10</v>
      </c>
      <c r="BP14" s="80">
        <f t="shared" si="82"/>
        <v>21</v>
      </c>
      <c r="BQ14" s="81">
        <f t="shared" si="41"/>
        <v>18</v>
      </c>
      <c r="BR14" s="116">
        <f t="shared" si="42"/>
        <v>13</v>
      </c>
      <c r="BS14" s="79">
        <f t="shared" si="43"/>
        <v>41</v>
      </c>
      <c r="BT14" s="117">
        <f t="shared" si="44"/>
        <v>8</v>
      </c>
      <c r="BU14" s="118">
        <f t="shared" si="45"/>
        <v>38</v>
      </c>
      <c r="BV14" s="80">
        <v>10</v>
      </c>
      <c r="BW14" s="80">
        <f t="shared" si="83"/>
        <v>21</v>
      </c>
      <c r="BX14" s="81" t="str">
        <f t="shared" si="46"/>
        <v>n/f</v>
      </c>
      <c r="BY14" s="116">
        <f t="shared" si="84"/>
        <v>0.25</v>
      </c>
      <c r="BZ14" s="79">
        <f t="shared" si="47"/>
        <v>41.25</v>
      </c>
      <c r="CA14" s="117">
        <f t="shared" si="48"/>
        <v>16</v>
      </c>
      <c r="CB14" s="118">
        <f t="shared" si="49"/>
        <v>53</v>
      </c>
      <c r="CC14" s="80">
        <v>10</v>
      </c>
      <c r="CD14" s="80">
        <f t="shared" si="85"/>
        <v>20</v>
      </c>
      <c r="CE14" s="81">
        <f t="shared" si="50"/>
        <v>11</v>
      </c>
      <c r="CF14" s="116">
        <f t="shared" si="51"/>
        <v>18</v>
      </c>
      <c r="CG14" s="79">
        <f t="shared" si="52"/>
        <v>59.25</v>
      </c>
      <c r="CH14" s="117">
        <f t="shared" si="53"/>
        <v>14</v>
      </c>
      <c r="CI14" s="118">
        <f t="shared" si="54"/>
        <v>69</v>
      </c>
      <c r="CJ14" s="80">
        <v>10</v>
      </c>
      <c r="CK14" s="80">
        <f t="shared" si="86"/>
        <v>19</v>
      </c>
      <c r="CL14" s="81">
        <f t="shared" si="55"/>
        <v>3</v>
      </c>
      <c r="CM14" s="116">
        <f t="shared" si="56"/>
        <v>23</v>
      </c>
      <c r="CN14" s="79">
        <f t="shared" si="57"/>
        <v>82.25</v>
      </c>
      <c r="CO14" s="117">
        <f t="shared" si="58"/>
        <v>11</v>
      </c>
      <c r="CP14" s="118">
        <f t="shared" si="59"/>
        <v>90</v>
      </c>
      <c r="CQ14" s="80">
        <v>10</v>
      </c>
      <c r="CR14" s="80">
        <f t="shared" si="87"/>
        <v>16</v>
      </c>
      <c r="CS14" s="81">
        <f t="shared" si="88"/>
        <v>7</v>
      </c>
      <c r="CT14" s="116">
        <f t="shared" si="60"/>
        <v>19</v>
      </c>
      <c r="CU14" s="79">
        <f t="shared" si="61"/>
        <v>101.25</v>
      </c>
      <c r="CV14" s="117">
        <f t="shared" si="62"/>
        <v>11</v>
      </c>
      <c r="CW14" s="118">
        <f t="shared" si="63"/>
        <v>104</v>
      </c>
      <c r="CX14" s="80">
        <v>10</v>
      </c>
      <c r="CY14" s="80">
        <f t="shared" si="89"/>
        <v>16</v>
      </c>
      <c r="CZ14" s="81">
        <f t="shared" si="64"/>
        <v>2</v>
      </c>
      <c r="DA14" s="116">
        <f t="shared" si="65"/>
        <v>24</v>
      </c>
      <c r="DB14" s="79">
        <f t="shared" si="66"/>
        <v>125.25</v>
      </c>
      <c r="DC14" s="117">
        <f t="shared" si="67"/>
        <v>10</v>
      </c>
      <c r="DD14" s="118">
        <f t="shared" si="68"/>
        <v>125.25</v>
      </c>
      <c r="DE14" s="80">
        <v>10</v>
      </c>
      <c r="DF14" s="80">
        <f t="shared" si="90"/>
        <v>16</v>
      </c>
      <c r="DG14" s="81">
        <f t="shared" si="69"/>
        <v>4</v>
      </c>
      <c r="DH14" s="116">
        <f t="shared" si="70"/>
        <v>22</v>
      </c>
      <c r="DI14" s="79">
        <f t="shared" si="71"/>
        <v>147.25</v>
      </c>
      <c r="DJ14" s="82">
        <f t="shared" si="72"/>
        <v>8</v>
      </c>
      <c r="DK14" s="118">
        <f t="shared" si="73"/>
        <v>142</v>
      </c>
      <c r="DL14" s="80">
        <v>10</v>
      </c>
      <c r="DM14" s="80">
        <f t="shared" si="91"/>
        <v>16</v>
      </c>
      <c r="DN14" s="85">
        <f t="shared" si="74"/>
        <v>-0.25</v>
      </c>
      <c r="DO14" s="86"/>
      <c r="DP14" s="87">
        <f t="shared" si="75"/>
        <v>147</v>
      </c>
      <c r="DQ14" s="88">
        <f t="shared" si="76"/>
        <v>7</v>
      </c>
      <c r="DR14" s="89">
        <f t="shared" si="77"/>
        <v>77</v>
      </c>
      <c r="DS14" s="90">
        <f t="shared" si="78"/>
        <v>134</v>
      </c>
      <c r="DT14" s="84">
        <v>10</v>
      </c>
      <c r="DU14" s="84">
        <v>1</v>
      </c>
      <c r="DV14" s="82">
        <f t="shared" si="79"/>
        <v>7</v>
      </c>
      <c r="DW14" s="91" t="str">
        <f t="shared" si="80"/>
        <v xml:space="preserve">Валентин Ганкин </v>
      </c>
      <c r="DX14" s="92">
        <f t="shared" si="81"/>
        <v>21</v>
      </c>
    </row>
    <row r="15" spans="1:128" s="119" customFormat="1">
      <c r="A15" s="60">
        <v>11</v>
      </c>
      <c r="B15" s="61" t="s">
        <v>81</v>
      </c>
      <c r="C15" s="62">
        <v>16.3</v>
      </c>
      <c r="D15" s="62">
        <v>8.1999999999999993</v>
      </c>
      <c r="E15" s="62">
        <v>15.5</v>
      </c>
      <c r="F15" s="62">
        <v>5.45</v>
      </c>
      <c r="G15" s="62">
        <v>14.4</v>
      </c>
      <c r="H15" s="62">
        <v>1.85</v>
      </c>
      <c r="I15" s="63">
        <v>12.6</v>
      </c>
      <c r="J15" s="64">
        <f t="shared" si="0"/>
        <v>1174.1073838675002</v>
      </c>
      <c r="K15" s="65">
        <f t="shared" si="1"/>
        <v>62.183582926594113</v>
      </c>
      <c r="L15" s="61"/>
      <c r="M15" s="95">
        <f>K15*$M$2</f>
        <v>4.3528508048615882</v>
      </c>
      <c r="N15" s="67" t="s">
        <v>85</v>
      </c>
      <c r="O15" s="67" t="s">
        <v>86</v>
      </c>
      <c r="P15" s="68">
        <f t="shared" si="2"/>
        <v>66.536433731455702</v>
      </c>
      <c r="Q15" s="69">
        <v>1</v>
      </c>
      <c r="R15" s="69" t="s">
        <v>59</v>
      </c>
      <c r="S15" s="70">
        <v>22</v>
      </c>
      <c r="T15" s="71">
        <f t="shared" si="3"/>
        <v>0.99022986359099119</v>
      </c>
      <c r="U15" s="71">
        <f t="shared" si="4"/>
        <v>0.9913391403688312</v>
      </c>
      <c r="V15" s="71">
        <f t="shared" si="5"/>
        <v>0.99254785205793072</v>
      </c>
      <c r="W15" s="72">
        <v>0.67841435185185184</v>
      </c>
      <c r="X15" s="73">
        <f t="shared" si="6"/>
        <v>0.22355324074074073</v>
      </c>
      <c r="Y15" s="74">
        <f t="shared" si="7"/>
        <v>25</v>
      </c>
      <c r="Z15" s="73">
        <f t="shared" si="8"/>
        <v>0.2218872889178117</v>
      </c>
      <c r="AA15" s="74">
        <f t="shared" si="9"/>
        <v>25</v>
      </c>
      <c r="AB15" s="72" t="s">
        <v>84</v>
      </c>
      <c r="AC15" s="73" t="str">
        <f t="shared" si="10"/>
        <v xml:space="preserve"> </v>
      </c>
      <c r="AD15" s="74" t="str">
        <f t="shared" si="11"/>
        <v>n/f</v>
      </c>
      <c r="AE15" s="73" t="str">
        <f t="shared" si="12"/>
        <v xml:space="preserve"> </v>
      </c>
      <c r="AF15" s="74" t="str">
        <f t="shared" si="13"/>
        <v>n/f</v>
      </c>
      <c r="AG15" s="75">
        <v>0.79225694444444439</v>
      </c>
      <c r="AH15" s="73">
        <f t="shared" si="14"/>
        <v>0.33392361111111107</v>
      </c>
      <c r="AI15" s="74">
        <f t="shared" si="15"/>
        <v>21</v>
      </c>
      <c r="AJ15" s="73">
        <f t="shared" si="16"/>
        <v>0.33103154558774472</v>
      </c>
      <c r="AK15" s="74">
        <f t="shared" si="17"/>
        <v>20</v>
      </c>
      <c r="AL15" s="75">
        <v>0.54234953703703703</v>
      </c>
      <c r="AM15" s="73">
        <f t="shared" si="18"/>
        <v>9.4432870370370348E-2</v>
      </c>
      <c r="AN15" s="74">
        <f t="shared" si="19"/>
        <v>13</v>
      </c>
      <c r="AO15" s="73">
        <f t="shared" si="20"/>
        <v>9.3729142649776095E-2</v>
      </c>
      <c r="AP15" s="74">
        <f t="shared" si="21"/>
        <v>10</v>
      </c>
      <c r="AQ15" s="75">
        <v>0.68599537037037039</v>
      </c>
      <c r="AR15" s="73">
        <f t="shared" si="22"/>
        <v>0.2658564814814815</v>
      </c>
      <c r="AS15" s="74">
        <f t="shared" si="23"/>
        <v>21</v>
      </c>
      <c r="AT15" s="73">
        <f t="shared" si="24"/>
        <v>0.26387527965012347</v>
      </c>
      <c r="AU15" s="74">
        <f t="shared" si="25"/>
        <v>21</v>
      </c>
      <c r="AV15" s="72">
        <v>0.82974537037037033</v>
      </c>
      <c r="AW15" s="73">
        <f t="shared" si="26"/>
        <v>0.14918981481481486</v>
      </c>
      <c r="AX15" s="74">
        <f t="shared" si="27"/>
        <v>18</v>
      </c>
      <c r="AY15" s="73">
        <f t="shared" si="28"/>
        <v>0.14789770277030367</v>
      </c>
      <c r="AZ15" s="74">
        <f t="shared" si="29"/>
        <v>17</v>
      </c>
      <c r="BA15" s="75">
        <v>0.70729166666666676</v>
      </c>
      <c r="BB15" s="73">
        <f t="shared" si="30"/>
        <v>6.8402777777777812E-2</v>
      </c>
      <c r="BC15" s="74">
        <f t="shared" si="31"/>
        <v>18</v>
      </c>
      <c r="BD15" s="73">
        <f t="shared" si="32"/>
        <v>6.7893030158129322E-2</v>
      </c>
      <c r="BE15" s="74">
        <f t="shared" si="33"/>
        <v>18</v>
      </c>
      <c r="BF15" s="75">
        <v>0.64351851851851849</v>
      </c>
      <c r="BG15" s="73">
        <f t="shared" si="34"/>
        <v>0.25462962962962959</v>
      </c>
      <c r="BH15" s="74">
        <f t="shared" si="35"/>
        <v>27</v>
      </c>
      <c r="BI15" s="73">
        <f t="shared" si="36"/>
        <v>0.25214186341437272</v>
      </c>
      <c r="BJ15" s="74">
        <f t="shared" si="37"/>
        <v>27</v>
      </c>
      <c r="BK15" s="173"/>
      <c r="BL15" s="77">
        <f t="shared" si="38"/>
        <v>22</v>
      </c>
      <c r="BM15" s="81">
        <f t="shared" si="39"/>
        <v>25</v>
      </c>
      <c r="BN15" s="116">
        <f t="shared" si="40"/>
        <v>6</v>
      </c>
      <c r="BO15" s="80">
        <v>11</v>
      </c>
      <c r="BP15" s="80">
        <f t="shared" si="82"/>
        <v>20</v>
      </c>
      <c r="BQ15" s="81" t="str">
        <f t="shared" si="41"/>
        <v>n/f</v>
      </c>
      <c r="BR15" s="116">
        <f t="shared" si="42"/>
        <v>0.25</v>
      </c>
      <c r="BS15" s="79">
        <f t="shared" si="43"/>
        <v>6.25</v>
      </c>
      <c r="BT15" s="117">
        <f t="shared" si="44"/>
        <v>29</v>
      </c>
      <c r="BU15" s="118">
        <f t="shared" si="45"/>
        <v>38</v>
      </c>
      <c r="BV15" s="80">
        <v>11</v>
      </c>
      <c r="BW15" s="80">
        <f t="shared" si="83"/>
        <v>20</v>
      </c>
      <c r="BX15" s="81">
        <f t="shared" si="46"/>
        <v>20</v>
      </c>
      <c r="BY15" s="116">
        <f t="shared" si="84"/>
        <v>10</v>
      </c>
      <c r="BZ15" s="79">
        <f t="shared" si="47"/>
        <v>16.25</v>
      </c>
      <c r="CA15" s="117">
        <f t="shared" si="48"/>
        <v>28</v>
      </c>
      <c r="CB15" s="118">
        <f t="shared" si="49"/>
        <v>53</v>
      </c>
      <c r="CC15" s="80">
        <v>11</v>
      </c>
      <c r="CD15" s="80">
        <f t="shared" si="85"/>
        <v>19</v>
      </c>
      <c r="CE15" s="81">
        <f t="shared" si="50"/>
        <v>10</v>
      </c>
      <c r="CF15" s="116">
        <f t="shared" si="51"/>
        <v>19</v>
      </c>
      <c r="CG15" s="79">
        <f t="shared" si="52"/>
        <v>35.25</v>
      </c>
      <c r="CH15" s="117">
        <f t="shared" si="53"/>
        <v>25</v>
      </c>
      <c r="CI15" s="118">
        <f t="shared" si="54"/>
        <v>68</v>
      </c>
      <c r="CJ15" s="80">
        <v>11</v>
      </c>
      <c r="CK15" s="80">
        <f t="shared" si="86"/>
        <v>18</v>
      </c>
      <c r="CL15" s="81">
        <f t="shared" si="55"/>
        <v>21</v>
      </c>
      <c r="CM15" s="116">
        <f t="shared" si="56"/>
        <v>5</v>
      </c>
      <c r="CN15" s="79">
        <f t="shared" si="57"/>
        <v>40.25</v>
      </c>
      <c r="CO15" s="117">
        <f t="shared" si="58"/>
        <v>25</v>
      </c>
      <c r="CP15" s="118">
        <f t="shared" si="59"/>
        <v>82.25</v>
      </c>
      <c r="CQ15" s="80">
        <v>11</v>
      </c>
      <c r="CR15" s="80">
        <f t="shared" si="87"/>
        <v>15</v>
      </c>
      <c r="CS15" s="81">
        <f t="shared" si="88"/>
        <v>17</v>
      </c>
      <c r="CT15" s="116">
        <f t="shared" si="60"/>
        <v>9</v>
      </c>
      <c r="CU15" s="79">
        <f t="shared" si="61"/>
        <v>49.25</v>
      </c>
      <c r="CV15" s="117">
        <f t="shared" si="62"/>
        <v>23</v>
      </c>
      <c r="CW15" s="118">
        <f t="shared" si="63"/>
        <v>101.25</v>
      </c>
      <c r="CX15" s="80">
        <v>11</v>
      </c>
      <c r="CY15" s="80">
        <f t="shared" si="89"/>
        <v>15</v>
      </c>
      <c r="CZ15" s="81">
        <f t="shared" si="64"/>
        <v>18</v>
      </c>
      <c r="DA15" s="116">
        <f t="shared" si="65"/>
        <v>8</v>
      </c>
      <c r="DB15" s="79">
        <f t="shared" si="66"/>
        <v>57.25</v>
      </c>
      <c r="DC15" s="117">
        <f t="shared" si="67"/>
        <v>24</v>
      </c>
      <c r="DD15" s="118">
        <f t="shared" si="68"/>
        <v>115</v>
      </c>
      <c r="DE15" s="80">
        <v>11</v>
      </c>
      <c r="DF15" s="80">
        <f t="shared" si="90"/>
        <v>15</v>
      </c>
      <c r="DG15" s="81">
        <f t="shared" si="69"/>
        <v>27</v>
      </c>
      <c r="DH15" s="116">
        <f t="shared" si="70"/>
        <v>-1</v>
      </c>
      <c r="DI15" s="79">
        <f t="shared" si="71"/>
        <v>56.25</v>
      </c>
      <c r="DJ15" s="82">
        <f t="shared" si="72"/>
        <v>25</v>
      </c>
      <c r="DK15" s="118">
        <f t="shared" si="73"/>
        <v>136</v>
      </c>
      <c r="DL15" s="80">
        <v>11</v>
      </c>
      <c r="DM15" s="80">
        <f t="shared" si="91"/>
        <v>15</v>
      </c>
      <c r="DN15" s="85">
        <f t="shared" si="74"/>
        <v>-0.25</v>
      </c>
      <c r="DO15" s="86"/>
      <c r="DP15" s="87">
        <f t="shared" si="75"/>
        <v>57</v>
      </c>
      <c r="DQ15" s="88">
        <f t="shared" si="76"/>
        <v>25</v>
      </c>
      <c r="DR15" s="89">
        <f t="shared" si="77"/>
        <v>168</v>
      </c>
      <c r="DS15" s="90">
        <f t="shared" si="78"/>
        <v>125</v>
      </c>
      <c r="DT15" s="84">
        <v>11</v>
      </c>
      <c r="DU15" s="84">
        <v>1</v>
      </c>
      <c r="DV15" s="82">
        <f t="shared" si="79"/>
        <v>25</v>
      </c>
      <c r="DW15" s="91" t="str">
        <f t="shared" si="80"/>
        <v xml:space="preserve">Игорь Нагорский </v>
      </c>
      <c r="DX15" s="92">
        <f t="shared" si="81"/>
        <v>22</v>
      </c>
    </row>
    <row r="16" spans="1:128" s="120" customFormat="1">
      <c r="A16" s="60">
        <v>12</v>
      </c>
      <c r="B16" s="61" t="s">
        <v>81</v>
      </c>
      <c r="C16" s="62">
        <v>16.3</v>
      </c>
      <c r="D16" s="62">
        <v>8.1999999999999993</v>
      </c>
      <c r="E16" s="62">
        <v>15.5</v>
      </c>
      <c r="F16" s="62">
        <v>5.45</v>
      </c>
      <c r="G16" s="62">
        <v>14.4</v>
      </c>
      <c r="H16" s="62">
        <v>1.85</v>
      </c>
      <c r="I16" s="63">
        <v>12.6</v>
      </c>
      <c r="J16" s="64">
        <f t="shared" si="0"/>
        <v>1174.1073838675002</v>
      </c>
      <c r="K16" s="65">
        <f t="shared" si="1"/>
        <v>62.183582926594113</v>
      </c>
      <c r="L16" s="61"/>
      <c r="M16" s="95">
        <f>K16*$M$2</f>
        <v>4.3528508048615882</v>
      </c>
      <c r="N16" s="67" t="s">
        <v>87</v>
      </c>
      <c r="O16" s="67" t="s">
        <v>88</v>
      </c>
      <c r="P16" s="68">
        <f t="shared" si="2"/>
        <v>66.536433731455702</v>
      </c>
      <c r="Q16" s="69">
        <v>1</v>
      </c>
      <c r="R16" s="69" t="s">
        <v>59</v>
      </c>
      <c r="S16" s="70">
        <v>23</v>
      </c>
      <c r="T16" s="71">
        <f t="shared" si="3"/>
        <v>0.99022986359099119</v>
      </c>
      <c r="U16" s="71">
        <f t="shared" si="4"/>
        <v>0.9913391403688312</v>
      </c>
      <c r="V16" s="71">
        <f t="shared" si="5"/>
        <v>0.99254785205793072</v>
      </c>
      <c r="W16" s="72">
        <v>0.68531249999999999</v>
      </c>
      <c r="X16" s="73">
        <f t="shared" si="6"/>
        <v>0.23045138888888889</v>
      </c>
      <c r="Y16" s="74">
        <f t="shared" si="7"/>
        <v>26</v>
      </c>
      <c r="Z16" s="73">
        <f t="shared" si="8"/>
        <v>0.22873403104543355</v>
      </c>
      <c r="AA16" s="74">
        <f t="shared" si="9"/>
        <v>26</v>
      </c>
      <c r="AB16" s="75">
        <v>0.7443171296296297</v>
      </c>
      <c r="AC16" s="73">
        <f t="shared" si="10"/>
        <v>0.19362268518518522</v>
      </c>
      <c r="AD16" s="74">
        <f t="shared" si="11"/>
        <v>29</v>
      </c>
      <c r="AE16" s="73">
        <f t="shared" si="12"/>
        <v>0.19217978029024452</v>
      </c>
      <c r="AF16" s="74">
        <f t="shared" si="13"/>
        <v>29</v>
      </c>
      <c r="AG16" s="75" t="s">
        <v>60</v>
      </c>
      <c r="AH16" s="73" t="str">
        <f t="shared" si="14"/>
        <v xml:space="preserve"> </v>
      </c>
      <c r="AI16" s="74" t="str">
        <f t="shared" si="15"/>
        <v>n/s</v>
      </c>
      <c r="AJ16" s="73" t="str">
        <f t="shared" si="16"/>
        <v xml:space="preserve"> </v>
      </c>
      <c r="AK16" s="74" t="str">
        <f t="shared" si="17"/>
        <v>n/s</v>
      </c>
      <c r="AL16" s="75" t="s">
        <v>60</v>
      </c>
      <c r="AM16" s="73" t="str">
        <f t="shared" si="18"/>
        <v xml:space="preserve"> </v>
      </c>
      <c r="AN16" s="74" t="str">
        <f t="shared" si="19"/>
        <v>n/s</v>
      </c>
      <c r="AO16" s="73" t="str">
        <f t="shared" si="20"/>
        <v xml:space="preserve"> </v>
      </c>
      <c r="AP16" s="74" t="str">
        <f t="shared" si="21"/>
        <v>n/s</v>
      </c>
      <c r="AQ16" s="75" t="s">
        <v>60</v>
      </c>
      <c r="AR16" s="73" t="str">
        <f t="shared" si="22"/>
        <v xml:space="preserve"> </v>
      </c>
      <c r="AS16" s="74" t="str">
        <f t="shared" si="23"/>
        <v>n/s</v>
      </c>
      <c r="AT16" s="73" t="str">
        <f t="shared" si="24"/>
        <v xml:space="preserve"> </v>
      </c>
      <c r="AU16" s="74" t="str">
        <f t="shared" si="25"/>
        <v>n/s</v>
      </c>
      <c r="AV16" s="72" t="s">
        <v>60</v>
      </c>
      <c r="AW16" s="73" t="str">
        <f t="shared" si="26"/>
        <v xml:space="preserve"> </v>
      </c>
      <c r="AX16" s="74" t="str">
        <f t="shared" si="27"/>
        <v>n/s</v>
      </c>
      <c r="AY16" s="73" t="str">
        <f t="shared" si="28"/>
        <v xml:space="preserve"> </v>
      </c>
      <c r="AZ16" s="74" t="str">
        <f t="shared" si="29"/>
        <v>n/s</v>
      </c>
      <c r="BA16" s="75" t="s">
        <v>60</v>
      </c>
      <c r="BB16" s="73" t="str">
        <f t="shared" si="30"/>
        <v xml:space="preserve"> </v>
      </c>
      <c r="BC16" s="74" t="str">
        <f t="shared" si="31"/>
        <v>n/s</v>
      </c>
      <c r="BD16" s="73" t="str">
        <f t="shared" si="32"/>
        <v xml:space="preserve"> </v>
      </c>
      <c r="BE16" s="74" t="str">
        <f t="shared" si="33"/>
        <v>n/s</v>
      </c>
      <c r="BF16" s="75" t="s">
        <v>60</v>
      </c>
      <c r="BG16" s="73" t="str">
        <f t="shared" si="34"/>
        <v xml:space="preserve"> </v>
      </c>
      <c r="BH16" s="74" t="str">
        <f t="shared" si="35"/>
        <v>n/s</v>
      </c>
      <c r="BI16" s="73" t="str">
        <f t="shared" si="36"/>
        <v xml:space="preserve"> </v>
      </c>
      <c r="BJ16" s="74" t="str">
        <f t="shared" si="37"/>
        <v>n/s</v>
      </c>
      <c r="BK16" s="173"/>
      <c r="BL16" s="77">
        <f t="shared" si="38"/>
        <v>23</v>
      </c>
      <c r="BM16" s="81">
        <f t="shared" si="39"/>
        <v>26</v>
      </c>
      <c r="BN16" s="116">
        <f t="shared" si="40"/>
        <v>5</v>
      </c>
      <c r="BO16" s="80">
        <v>12</v>
      </c>
      <c r="BP16" s="80">
        <f t="shared" si="82"/>
        <v>19</v>
      </c>
      <c r="BQ16" s="81">
        <f t="shared" si="41"/>
        <v>29</v>
      </c>
      <c r="BR16" s="116">
        <f t="shared" si="42"/>
        <v>2</v>
      </c>
      <c r="BS16" s="79">
        <f t="shared" si="43"/>
        <v>7</v>
      </c>
      <c r="BT16" s="117">
        <f t="shared" si="44"/>
        <v>28</v>
      </c>
      <c r="BU16" s="118">
        <f t="shared" si="45"/>
        <v>35</v>
      </c>
      <c r="BV16" s="80">
        <v>12</v>
      </c>
      <c r="BW16" s="80">
        <f t="shared" si="83"/>
        <v>19</v>
      </c>
      <c r="BX16" s="81" t="str">
        <f t="shared" si="46"/>
        <v>n/s</v>
      </c>
      <c r="BY16" s="116">
        <f t="shared" si="84"/>
        <v>0</v>
      </c>
      <c r="BZ16" s="79">
        <f t="shared" si="47"/>
        <v>7</v>
      </c>
      <c r="CA16" s="117">
        <f t="shared" si="48"/>
        <v>30</v>
      </c>
      <c r="CB16" s="118">
        <f t="shared" si="49"/>
        <v>50</v>
      </c>
      <c r="CC16" s="80">
        <v>12</v>
      </c>
      <c r="CD16" s="80">
        <f t="shared" si="85"/>
        <v>18</v>
      </c>
      <c r="CE16" s="81" t="str">
        <f t="shared" si="50"/>
        <v>n/s</v>
      </c>
      <c r="CF16" s="116">
        <f t="shared" si="51"/>
        <v>0</v>
      </c>
      <c r="CG16" s="79">
        <f t="shared" si="52"/>
        <v>7</v>
      </c>
      <c r="CH16" s="117">
        <f t="shared" si="53"/>
        <v>30</v>
      </c>
      <c r="CI16" s="118">
        <f t="shared" si="54"/>
        <v>66</v>
      </c>
      <c r="CJ16" s="80">
        <v>12</v>
      </c>
      <c r="CK16" s="80">
        <f t="shared" si="86"/>
        <v>17</v>
      </c>
      <c r="CL16" s="81" t="str">
        <f t="shared" si="55"/>
        <v>n/s</v>
      </c>
      <c r="CM16" s="116">
        <f t="shared" si="56"/>
        <v>0</v>
      </c>
      <c r="CN16" s="79">
        <f t="shared" si="57"/>
        <v>7</v>
      </c>
      <c r="CO16" s="117">
        <f t="shared" si="58"/>
        <v>30</v>
      </c>
      <c r="CP16" s="118">
        <f t="shared" si="59"/>
        <v>82</v>
      </c>
      <c r="CQ16" s="80">
        <v>12</v>
      </c>
      <c r="CR16" s="80">
        <f t="shared" si="87"/>
        <v>14</v>
      </c>
      <c r="CS16" s="81" t="str">
        <f t="shared" si="88"/>
        <v>n/s</v>
      </c>
      <c r="CT16" s="116">
        <f t="shared" si="60"/>
        <v>0</v>
      </c>
      <c r="CU16" s="79">
        <f t="shared" si="61"/>
        <v>7</v>
      </c>
      <c r="CV16" s="117">
        <f t="shared" si="62"/>
        <v>30</v>
      </c>
      <c r="CW16" s="118">
        <f t="shared" si="63"/>
        <v>99</v>
      </c>
      <c r="CX16" s="80">
        <v>12</v>
      </c>
      <c r="CY16" s="80">
        <f t="shared" si="89"/>
        <v>14</v>
      </c>
      <c r="CZ16" s="81" t="str">
        <f t="shared" si="64"/>
        <v>n/s</v>
      </c>
      <c r="DA16" s="116">
        <f t="shared" si="65"/>
        <v>0</v>
      </c>
      <c r="DB16" s="79">
        <f t="shared" si="66"/>
        <v>7</v>
      </c>
      <c r="DC16" s="117">
        <f t="shared" si="67"/>
        <v>30</v>
      </c>
      <c r="DD16" s="118">
        <f t="shared" si="68"/>
        <v>104</v>
      </c>
      <c r="DE16" s="80">
        <v>12</v>
      </c>
      <c r="DF16" s="80">
        <f t="shared" si="90"/>
        <v>14</v>
      </c>
      <c r="DG16" s="81" t="str">
        <f t="shared" si="69"/>
        <v>n/s</v>
      </c>
      <c r="DH16" s="116">
        <f t="shared" si="70"/>
        <v>0</v>
      </c>
      <c r="DI16" s="79">
        <f t="shared" si="71"/>
        <v>7</v>
      </c>
      <c r="DJ16" s="82">
        <f t="shared" si="72"/>
        <v>30</v>
      </c>
      <c r="DK16" s="118">
        <f t="shared" si="73"/>
        <v>106.1</v>
      </c>
      <c r="DL16" s="80">
        <v>12</v>
      </c>
      <c r="DM16" s="80">
        <f t="shared" si="91"/>
        <v>14</v>
      </c>
      <c r="DN16" s="85">
        <f t="shared" si="74"/>
        <v>-2</v>
      </c>
      <c r="DO16" s="86"/>
      <c r="DP16" s="87">
        <f t="shared" si="75"/>
        <v>5</v>
      </c>
      <c r="DQ16" s="88">
        <f t="shared" si="76"/>
        <v>30</v>
      </c>
      <c r="DR16" s="89">
        <f t="shared" si="77"/>
        <v>214</v>
      </c>
      <c r="DS16" s="90">
        <f t="shared" si="78"/>
        <v>102.1</v>
      </c>
      <c r="DT16" s="84">
        <v>12</v>
      </c>
      <c r="DU16" s="84">
        <v>1</v>
      </c>
      <c r="DV16" s="82">
        <f t="shared" si="79"/>
        <v>30</v>
      </c>
      <c r="DW16" s="91" t="str">
        <f t="shared" si="80"/>
        <v xml:space="preserve">Кирилл Лебедев </v>
      </c>
      <c r="DX16" s="92">
        <f t="shared" si="81"/>
        <v>23</v>
      </c>
    </row>
    <row r="17" spans="1:128">
      <c r="A17" s="60">
        <v>13</v>
      </c>
      <c r="B17" s="61" t="s">
        <v>81</v>
      </c>
      <c r="C17" s="62">
        <v>16.3</v>
      </c>
      <c r="D17" s="62">
        <v>8.1999999999999993</v>
      </c>
      <c r="E17" s="62">
        <v>15.5</v>
      </c>
      <c r="F17" s="62">
        <v>5.45</v>
      </c>
      <c r="G17" s="62">
        <v>14.4</v>
      </c>
      <c r="H17" s="62">
        <v>1.85</v>
      </c>
      <c r="I17" s="63">
        <v>12.6</v>
      </c>
      <c r="J17" s="64">
        <f t="shared" si="0"/>
        <v>1174.1073838675002</v>
      </c>
      <c r="K17" s="65">
        <f t="shared" si="1"/>
        <v>62.183582926594113</v>
      </c>
      <c r="L17" s="61"/>
      <c r="M17" s="95">
        <f>K17*$M$2</f>
        <v>4.3528508048615882</v>
      </c>
      <c r="N17" s="67" t="s">
        <v>89</v>
      </c>
      <c r="O17" s="67" t="s">
        <v>90</v>
      </c>
      <c r="P17" s="68">
        <f t="shared" si="2"/>
        <v>66.536433731455702</v>
      </c>
      <c r="Q17" s="69">
        <v>1</v>
      </c>
      <c r="R17" s="69" t="s">
        <v>59</v>
      </c>
      <c r="S17" s="70">
        <v>24</v>
      </c>
      <c r="T17" s="71">
        <f t="shared" si="3"/>
        <v>0.99022986359099119</v>
      </c>
      <c r="U17" s="71">
        <f t="shared" si="4"/>
        <v>0.9913391403688312</v>
      </c>
      <c r="V17" s="71">
        <f t="shared" si="5"/>
        <v>0.99254785205793072</v>
      </c>
      <c r="W17" s="72">
        <v>0.64854166666666668</v>
      </c>
      <c r="X17" s="73">
        <f t="shared" si="6"/>
        <v>0.19368055555555558</v>
      </c>
      <c r="Y17" s="74">
        <f t="shared" si="7"/>
        <v>13</v>
      </c>
      <c r="Z17" s="73">
        <f t="shared" si="8"/>
        <v>0.19223721940205341</v>
      </c>
      <c r="AA17" s="74">
        <f t="shared" si="9"/>
        <v>9</v>
      </c>
      <c r="AB17" s="75">
        <v>0.70600694444444445</v>
      </c>
      <c r="AC17" s="73">
        <f t="shared" si="10"/>
        <v>0.15531249999999996</v>
      </c>
      <c r="AD17" s="74">
        <f t="shared" si="11"/>
        <v>21</v>
      </c>
      <c r="AE17" s="73">
        <f t="shared" si="12"/>
        <v>0.15415508827274732</v>
      </c>
      <c r="AF17" s="74">
        <f t="shared" si="13"/>
        <v>20</v>
      </c>
      <c r="AG17" s="75">
        <v>0.79736111111111108</v>
      </c>
      <c r="AH17" s="73">
        <f t="shared" si="14"/>
        <v>0.33902777777777776</v>
      </c>
      <c r="AI17" s="74">
        <f t="shared" si="15"/>
        <v>24</v>
      </c>
      <c r="AJ17" s="73">
        <f t="shared" si="16"/>
        <v>0.33609150578337732</v>
      </c>
      <c r="AK17" s="74">
        <f t="shared" si="17"/>
        <v>23</v>
      </c>
      <c r="AL17" s="75">
        <v>0.54600694444444442</v>
      </c>
      <c r="AM17" s="73">
        <f t="shared" si="18"/>
        <v>9.8090277777777735E-2</v>
      </c>
      <c r="AN17" s="74">
        <f t="shared" si="19"/>
        <v>15</v>
      </c>
      <c r="AO17" s="73">
        <f t="shared" si="20"/>
        <v>9.7359294516099065E-2</v>
      </c>
      <c r="AP17" s="74">
        <f t="shared" si="21"/>
        <v>15</v>
      </c>
      <c r="AQ17" s="75" t="s">
        <v>60</v>
      </c>
      <c r="AR17" s="73" t="str">
        <f t="shared" si="22"/>
        <v xml:space="preserve"> </v>
      </c>
      <c r="AS17" s="74" t="str">
        <f t="shared" si="23"/>
        <v>n/s</v>
      </c>
      <c r="AT17" s="73" t="str">
        <f t="shared" si="24"/>
        <v xml:space="preserve"> </v>
      </c>
      <c r="AU17" s="74" t="str">
        <f t="shared" si="25"/>
        <v>n/s</v>
      </c>
      <c r="AV17" s="72" t="s">
        <v>60</v>
      </c>
      <c r="AW17" s="73" t="str">
        <f t="shared" si="26"/>
        <v xml:space="preserve"> </v>
      </c>
      <c r="AX17" s="74" t="str">
        <f t="shared" si="27"/>
        <v>n/s</v>
      </c>
      <c r="AY17" s="73" t="str">
        <f t="shared" si="28"/>
        <v xml:space="preserve"> </v>
      </c>
      <c r="AZ17" s="74" t="str">
        <f t="shared" si="29"/>
        <v>n/s</v>
      </c>
      <c r="BA17" s="75">
        <v>0.703587962962963</v>
      </c>
      <c r="BB17" s="73">
        <f t="shared" si="30"/>
        <v>6.4699074074074048E-2</v>
      </c>
      <c r="BC17" s="74">
        <f t="shared" si="31"/>
        <v>6</v>
      </c>
      <c r="BD17" s="73">
        <f t="shared" si="32"/>
        <v>6.4216927002359148E-2</v>
      </c>
      <c r="BE17" s="74">
        <f t="shared" si="33"/>
        <v>6</v>
      </c>
      <c r="BF17" s="75">
        <v>0.60185185185185186</v>
      </c>
      <c r="BG17" s="73">
        <f t="shared" si="34"/>
        <v>0.21296296296296297</v>
      </c>
      <c r="BH17" s="74">
        <f t="shared" si="35"/>
        <v>17</v>
      </c>
      <c r="BI17" s="73">
        <f t="shared" si="36"/>
        <v>0.21088228576474813</v>
      </c>
      <c r="BJ17" s="74">
        <f t="shared" si="37"/>
        <v>14</v>
      </c>
      <c r="BK17" s="173"/>
      <c r="BL17" s="77">
        <f t="shared" si="38"/>
        <v>24</v>
      </c>
      <c r="BM17" s="81">
        <f t="shared" si="39"/>
        <v>9</v>
      </c>
      <c r="BN17" s="116">
        <f t="shared" si="40"/>
        <v>22</v>
      </c>
      <c r="BO17" s="80">
        <v>13</v>
      </c>
      <c r="BP17" s="80">
        <f t="shared" si="82"/>
        <v>18</v>
      </c>
      <c r="BQ17" s="81">
        <f t="shared" si="41"/>
        <v>20</v>
      </c>
      <c r="BR17" s="116">
        <f t="shared" si="42"/>
        <v>11</v>
      </c>
      <c r="BS17" s="79">
        <f t="shared" si="43"/>
        <v>33</v>
      </c>
      <c r="BT17" s="117">
        <f t="shared" si="44"/>
        <v>14</v>
      </c>
      <c r="BU17" s="118">
        <f t="shared" si="45"/>
        <v>35</v>
      </c>
      <c r="BV17" s="80">
        <v>13</v>
      </c>
      <c r="BW17" s="80">
        <f t="shared" si="83"/>
        <v>18</v>
      </c>
      <c r="BX17" s="81">
        <f t="shared" si="46"/>
        <v>23</v>
      </c>
      <c r="BY17" s="116">
        <f t="shared" si="84"/>
        <v>7</v>
      </c>
      <c r="BZ17" s="79">
        <f t="shared" si="47"/>
        <v>40</v>
      </c>
      <c r="CA17" s="117">
        <f t="shared" si="48"/>
        <v>19</v>
      </c>
      <c r="CB17" s="118">
        <f t="shared" si="49"/>
        <v>48</v>
      </c>
      <c r="CC17" s="80">
        <v>13</v>
      </c>
      <c r="CD17" s="80">
        <f t="shared" si="85"/>
        <v>17</v>
      </c>
      <c r="CE17" s="81">
        <f t="shared" si="50"/>
        <v>15</v>
      </c>
      <c r="CF17" s="116">
        <f t="shared" si="51"/>
        <v>14</v>
      </c>
      <c r="CG17" s="79">
        <f t="shared" si="52"/>
        <v>54</v>
      </c>
      <c r="CH17" s="117">
        <f t="shared" si="53"/>
        <v>16</v>
      </c>
      <c r="CI17" s="118">
        <f t="shared" si="54"/>
        <v>63.1</v>
      </c>
      <c r="CJ17" s="80">
        <v>13</v>
      </c>
      <c r="CK17" s="80">
        <f t="shared" si="86"/>
        <v>16</v>
      </c>
      <c r="CL17" s="81" t="str">
        <f t="shared" si="55"/>
        <v>n/s</v>
      </c>
      <c r="CM17" s="116">
        <f t="shared" si="56"/>
        <v>0</v>
      </c>
      <c r="CN17" s="79">
        <f t="shared" si="57"/>
        <v>54</v>
      </c>
      <c r="CO17" s="117">
        <f t="shared" si="58"/>
        <v>19</v>
      </c>
      <c r="CP17" s="118">
        <f t="shared" si="59"/>
        <v>79</v>
      </c>
      <c r="CQ17" s="80">
        <v>13</v>
      </c>
      <c r="CR17" s="80">
        <f t="shared" si="87"/>
        <v>13</v>
      </c>
      <c r="CS17" s="81" t="str">
        <f t="shared" si="88"/>
        <v>n/s</v>
      </c>
      <c r="CT17" s="116">
        <f t="shared" si="60"/>
        <v>0</v>
      </c>
      <c r="CU17" s="79">
        <f t="shared" si="61"/>
        <v>54</v>
      </c>
      <c r="CV17" s="117">
        <f t="shared" si="62"/>
        <v>21</v>
      </c>
      <c r="CW17" s="118">
        <f t="shared" si="63"/>
        <v>91.1</v>
      </c>
      <c r="CX17" s="80">
        <v>13</v>
      </c>
      <c r="CY17" s="80">
        <f t="shared" si="89"/>
        <v>13</v>
      </c>
      <c r="CZ17" s="81">
        <f t="shared" si="64"/>
        <v>6</v>
      </c>
      <c r="DA17" s="116">
        <f t="shared" si="65"/>
        <v>20</v>
      </c>
      <c r="DB17" s="79">
        <f t="shared" si="66"/>
        <v>74</v>
      </c>
      <c r="DC17" s="117">
        <f t="shared" si="67"/>
        <v>18</v>
      </c>
      <c r="DD17" s="118">
        <f t="shared" si="68"/>
        <v>102.1</v>
      </c>
      <c r="DE17" s="80">
        <v>13</v>
      </c>
      <c r="DF17" s="80">
        <f t="shared" si="90"/>
        <v>13</v>
      </c>
      <c r="DG17" s="81">
        <f t="shared" si="69"/>
        <v>14</v>
      </c>
      <c r="DH17" s="116">
        <f t="shared" si="70"/>
        <v>12</v>
      </c>
      <c r="DI17" s="79">
        <f t="shared" si="71"/>
        <v>86</v>
      </c>
      <c r="DJ17" s="82">
        <f t="shared" si="72"/>
        <v>17</v>
      </c>
      <c r="DK17" s="118">
        <f t="shared" si="73"/>
        <v>104</v>
      </c>
      <c r="DL17" s="80">
        <v>13</v>
      </c>
      <c r="DM17" s="80">
        <f t="shared" si="91"/>
        <v>13</v>
      </c>
      <c r="DN17" s="85">
        <f t="shared" si="74"/>
        <v>-7</v>
      </c>
      <c r="DO17" s="86"/>
      <c r="DP17" s="87">
        <f t="shared" si="75"/>
        <v>79</v>
      </c>
      <c r="DQ17" s="88">
        <f t="shared" si="76"/>
        <v>19</v>
      </c>
      <c r="DR17" s="89">
        <f t="shared" si="77"/>
        <v>137</v>
      </c>
      <c r="DS17" s="90">
        <f t="shared" si="78"/>
        <v>97</v>
      </c>
      <c r="DT17" s="84">
        <v>13</v>
      </c>
      <c r="DU17" s="84">
        <v>1</v>
      </c>
      <c r="DV17" s="82">
        <f t="shared" si="79"/>
        <v>19</v>
      </c>
      <c r="DW17" s="91" t="str">
        <f t="shared" si="80"/>
        <v xml:space="preserve">Вячеслав Швецов </v>
      </c>
      <c r="DX17" s="92">
        <f t="shared" si="81"/>
        <v>24</v>
      </c>
    </row>
    <row r="18" spans="1:128" s="120" customFormat="1">
      <c r="A18" s="60">
        <v>14</v>
      </c>
      <c r="B18" s="61" t="s">
        <v>81</v>
      </c>
      <c r="C18" s="62">
        <v>16.3</v>
      </c>
      <c r="D18" s="62">
        <v>8.1999999999999993</v>
      </c>
      <c r="E18" s="62">
        <v>15.5</v>
      </c>
      <c r="F18" s="62">
        <v>5.45</v>
      </c>
      <c r="G18" s="62">
        <v>14.4</v>
      </c>
      <c r="H18" s="62">
        <v>1.85</v>
      </c>
      <c r="I18" s="63">
        <v>12.6</v>
      </c>
      <c r="J18" s="64">
        <f t="shared" si="0"/>
        <v>1174.1073838675002</v>
      </c>
      <c r="K18" s="65">
        <f t="shared" si="1"/>
        <v>62.183582926594113</v>
      </c>
      <c r="L18" s="61"/>
      <c r="M18" s="95">
        <f>K18*$M$2</f>
        <v>4.3528508048615882</v>
      </c>
      <c r="N18" s="67" t="s">
        <v>91</v>
      </c>
      <c r="O18" s="67" t="s">
        <v>92</v>
      </c>
      <c r="P18" s="68">
        <f t="shared" si="2"/>
        <v>66.536433731455702</v>
      </c>
      <c r="Q18" s="69">
        <v>1</v>
      </c>
      <c r="R18" s="69" t="s">
        <v>59</v>
      </c>
      <c r="S18" s="70">
        <v>25</v>
      </c>
      <c r="T18" s="71">
        <f t="shared" si="3"/>
        <v>0.99022986359099119</v>
      </c>
      <c r="U18" s="71">
        <f t="shared" si="4"/>
        <v>0.9913391403688312</v>
      </c>
      <c r="V18" s="71">
        <f t="shared" si="5"/>
        <v>0.99254785205793072</v>
      </c>
      <c r="W18" s="72">
        <v>0.6567708333333333</v>
      </c>
      <c r="X18" s="73">
        <f t="shared" si="6"/>
        <v>0.2019097222222222</v>
      </c>
      <c r="Y18" s="74">
        <f t="shared" si="7"/>
        <v>19</v>
      </c>
      <c r="Z18" s="73">
        <f t="shared" si="8"/>
        <v>0.20040506110128009</v>
      </c>
      <c r="AA18" s="74">
        <f t="shared" si="9"/>
        <v>18</v>
      </c>
      <c r="AB18" s="75">
        <v>0.67621527777777779</v>
      </c>
      <c r="AC18" s="73">
        <f t="shared" si="10"/>
        <v>0.1255208333333333</v>
      </c>
      <c r="AD18" s="74">
        <f t="shared" si="11"/>
        <v>7</v>
      </c>
      <c r="AE18" s="73">
        <f t="shared" si="12"/>
        <v>0.12458543351352148</v>
      </c>
      <c r="AF18" s="74">
        <f t="shared" si="13"/>
        <v>6</v>
      </c>
      <c r="AG18" s="75">
        <v>0.79645833333333327</v>
      </c>
      <c r="AH18" s="73">
        <f t="shared" si="14"/>
        <v>0.33812499999999995</v>
      </c>
      <c r="AI18" s="74">
        <f t="shared" si="15"/>
        <v>23</v>
      </c>
      <c r="AJ18" s="73">
        <f t="shared" si="16"/>
        <v>0.33519654683721101</v>
      </c>
      <c r="AK18" s="74">
        <f t="shared" si="17"/>
        <v>22</v>
      </c>
      <c r="AL18" s="75" t="s">
        <v>60</v>
      </c>
      <c r="AM18" s="73" t="str">
        <f t="shared" si="18"/>
        <v xml:space="preserve"> </v>
      </c>
      <c r="AN18" s="74" t="str">
        <f t="shared" si="19"/>
        <v>n/s</v>
      </c>
      <c r="AO18" s="73" t="str">
        <f t="shared" si="20"/>
        <v xml:space="preserve"> </v>
      </c>
      <c r="AP18" s="74" t="str">
        <f t="shared" si="21"/>
        <v>n/s</v>
      </c>
      <c r="AQ18" s="75" t="s">
        <v>60</v>
      </c>
      <c r="AR18" s="73" t="str">
        <f t="shared" si="22"/>
        <v xml:space="preserve"> </v>
      </c>
      <c r="AS18" s="74" t="str">
        <f t="shared" si="23"/>
        <v>n/s</v>
      </c>
      <c r="AT18" s="73" t="str">
        <f t="shared" si="24"/>
        <v xml:space="preserve"> </v>
      </c>
      <c r="AU18" s="74" t="str">
        <f t="shared" si="25"/>
        <v>n/s</v>
      </c>
      <c r="AV18" s="72" t="s">
        <v>60</v>
      </c>
      <c r="AW18" s="73" t="str">
        <f t="shared" si="26"/>
        <v xml:space="preserve"> </v>
      </c>
      <c r="AX18" s="74" t="str">
        <f t="shared" si="27"/>
        <v>n/s</v>
      </c>
      <c r="AY18" s="73" t="str">
        <f t="shared" si="28"/>
        <v xml:space="preserve"> </v>
      </c>
      <c r="AZ18" s="74" t="str">
        <f t="shared" si="29"/>
        <v>n/s</v>
      </c>
      <c r="BA18" s="75" t="s">
        <v>60</v>
      </c>
      <c r="BB18" s="73" t="str">
        <f t="shared" si="30"/>
        <v xml:space="preserve"> </v>
      </c>
      <c r="BC18" s="74" t="str">
        <f t="shared" si="31"/>
        <v>n/s</v>
      </c>
      <c r="BD18" s="73" t="str">
        <f t="shared" si="32"/>
        <v xml:space="preserve"> </v>
      </c>
      <c r="BE18" s="74" t="str">
        <f t="shared" si="33"/>
        <v>n/s</v>
      </c>
      <c r="BF18" s="75" t="s">
        <v>60</v>
      </c>
      <c r="BG18" s="73" t="str">
        <f t="shared" si="34"/>
        <v xml:space="preserve"> </v>
      </c>
      <c r="BH18" s="74" t="str">
        <f t="shared" si="35"/>
        <v>n/s</v>
      </c>
      <c r="BI18" s="73" t="str">
        <f t="shared" si="36"/>
        <v xml:space="preserve"> </v>
      </c>
      <c r="BJ18" s="74" t="str">
        <f t="shared" si="37"/>
        <v>n/s</v>
      </c>
      <c r="BK18" s="173"/>
      <c r="BL18" s="77">
        <f t="shared" si="38"/>
        <v>25</v>
      </c>
      <c r="BM18" s="81">
        <f t="shared" si="39"/>
        <v>18</v>
      </c>
      <c r="BN18" s="116">
        <f t="shared" si="40"/>
        <v>13</v>
      </c>
      <c r="BO18" s="80">
        <v>14</v>
      </c>
      <c r="BP18" s="80">
        <f t="shared" si="82"/>
        <v>17</v>
      </c>
      <c r="BQ18" s="81">
        <f t="shared" si="41"/>
        <v>6</v>
      </c>
      <c r="BR18" s="116">
        <f t="shared" si="42"/>
        <v>25</v>
      </c>
      <c r="BS18" s="79">
        <f t="shared" si="43"/>
        <v>38</v>
      </c>
      <c r="BT18" s="117">
        <f t="shared" si="44"/>
        <v>10</v>
      </c>
      <c r="BU18" s="118">
        <f t="shared" si="45"/>
        <v>33</v>
      </c>
      <c r="BV18" s="80">
        <v>14</v>
      </c>
      <c r="BW18" s="80">
        <f t="shared" si="83"/>
        <v>17</v>
      </c>
      <c r="BX18" s="81">
        <f t="shared" si="46"/>
        <v>22</v>
      </c>
      <c r="BY18" s="116">
        <f t="shared" si="84"/>
        <v>8</v>
      </c>
      <c r="BZ18" s="79">
        <f t="shared" si="47"/>
        <v>46</v>
      </c>
      <c r="CA18" s="117">
        <f t="shared" si="48"/>
        <v>14</v>
      </c>
      <c r="CB18" s="118">
        <f t="shared" si="49"/>
        <v>46</v>
      </c>
      <c r="CC18" s="80">
        <v>14</v>
      </c>
      <c r="CD18" s="80">
        <f t="shared" si="85"/>
        <v>16</v>
      </c>
      <c r="CE18" s="81" t="str">
        <f t="shared" si="50"/>
        <v>n/s</v>
      </c>
      <c r="CF18" s="116">
        <f t="shared" si="51"/>
        <v>0</v>
      </c>
      <c r="CG18" s="79">
        <f t="shared" si="52"/>
        <v>46</v>
      </c>
      <c r="CH18" s="117">
        <f t="shared" si="53"/>
        <v>19</v>
      </c>
      <c r="CI18" s="118">
        <f t="shared" si="54"/>
        <v>59.25</v>
      </c>
      <c r="CJ18" s="80">
        <v>14</v>
      </c>
      <c r="CK18" s="80">
        <f t="shared" si="86"/>
        <v>15</v>
      </c>
      <c r="CL18" s="81" t="str">
        <f t="shared" si="55"/>
        <v>n/s</v>
      </c>
      <c r="CM18" s="116">
        <f t="shared" si="56"/>
        <v>0</v>
      </c>
      <c r="CN18" s="79">
        <f t="shared" si="57"/>
        <v>46</v>
      </c>
      <c r="CO18" s="117">
        <f t="shared" si="58"/>
        <v>22</v>
      </c>
      <c r="CP18" s="118">
        <f t="shared" si="59"/>
        <v>78.099999999999994</v>
      </c>
      <c r="CQ18" s="80">
        <v>14</v>
      </c>
      <c r="CR18" s="80">
        <f t="shared" si="87"/>
        <v>12</v>
      </c>
      <c r="CS18" s="81" t="str">
        <f t="shared" si="88"/>
        <v>n/s</v>
      </c>
      <c r="CT18" s="116">
        <f t="shared" si="60"/>
        <v>0</v>
      </c>
      <c r="CU18" s="79">
        <f t="shared" si="61"/>
        <v>46</v>
      </c>
      <c r="CV18" s="117">
        <f t="shared" si="62"/>
        <v>25</v>
      </c>
      <c r="CW18" s="118">
        <f t="shared" si="63"/>
        <v>79</v>
      </c>
      <c r="CX18" s="80">
        <v>14</v>
      </c>
      <c r="CY18" s="80">
        <f t="shared" si="89"/>
        <v>12</v>
      </c>
      <c r="CZ18" s="81" t="str">
        <f t="shared" si="64"/>
        <v>n/s</v>
      </c>
      <c r="DA18" s="116">
        <f t="shared" si="65"/>
        <v>0</v>
      </c>
      <c r="DB18" s="79">
        <f t="shared" si="66"/>
        <v>46</v>
      </c>
      <c r="DC18" s="117">
        <f t="shared" si="67"/>
        <v>26</v>
      </c>
      <c r="DD18" s="118">
        <f t="shared" si="68"/>
        <v>85.25</v>
      </c>
      <c r="DE18" s="80">
        <v>14</v>
      </c>
      <c r="DF18" s="80">
        <f t="shared" si="90"/>
        <v>12</v>
      </c>
      <c r="DG18" s="81" t="str">
        <f t="shared" si="69"/>
        <v>n/s</v>
      </c>
      <c r="DH18" s="116">
        <f t="shared" si="70"/>
        <v>0</v>
      </c>
      <c r="DI18" s="79">
        <f t="shared" si="71"/>
        <v>46</v>
      </c>
      <c r="DJ18" s="82">
        <f t="shared" si="72"/>
        <v>27</v>
      </c>
      <c r="DK18" s="118">
        <f t="shared" si="73"/>
        <v>97.25</v>
      </c>
      <c r="DL18" s="80">
        <v>14</v>
      </c>
      <c r="DM18" s="80">
        <f t="shared" si="91"/>
        <v>12</v>
      </c>
      <c r="DN18" s="85">
        <f t="shared" si="74"/>
        <v>-8</v>
      </c>
      <c r="DO18" s="121">
        <v>0.25</v>
      </c>
      <c r="DP18" s="87">
        <f t="shared" si="75"/>
        <v>38.25</v>
      </c>
      <c r="DQ18" s="88">
        <f t="shared" si="76"/>
        <v>27</v>
      </c>
      <c r="DR18" s="89">
        <f t="shared" si="77"/>
        <v>176</v>
      </c>
      <c r="DS18" s="90">
        <f t="shared" si="78"/>
        <v>93</v>
      </c>
      <c r="DT18" s="84">
        <v>14</v>
      </c>
      <c r="DU18" s="84">
        <v>1</v>
      </c>
      <c r="DV18" s="82">
        <f t="shared" si="79"/>
        <v>27</v>
      </c>
      <c r="DW18" s="91" t="str">
        <f t="shared" si="80"/>
        <v xml:space="preserve">Максим Багарадников </v>
      </c>
      <c r="DX18" s="92">
        <f t="shared" si="81"/>
        <v>25</v>
      </c>
    </row>
    <row r="19" spans="1:128" s="120" customFormat="1">
      <c r="A19" s="60">
        <v>15</v>
      </c>
      <c r="B19" s="47" t="s">
        <v>93</v>
      </c>
      <c r="C19" s="122">
        <v>17.388801611762023</v>
      </c>
      <c r="D19" s="122">
        <v>5.3865310739883512</v>
      </c>
      <c r="E19" s="122">
        <v>15.719876399598657</v>
      </c>
      <c r="F19" s="122">
        <v>5.0917209317199719</v>
      </c>
      <c r="G19" s="122">
        <v>13.311427440728172</v>
      </c>
      <c r="H19" s="122">
        <v>1.9987128289381637</v>
      </c>
      <c r="I19" s="123">
        <v>15.685903544052861</v>
      </c>
      <c r="J19" s="99">
        <f t="shared" si="0"/>
        <v>934.97208542057047</v>
      </c>
      <c r="K19" s="124">
        <f t="shared" si="1"/>
        <v>100.16808264490692</v>
      </c>
      <c r="L19" s="101">
        <f>K19*$L$2</f>
        <v>5.0084041322453459</v>
      </c>
      <c r="M19" s="125">
        <f>K19*$M$2</f>
        <v>7.0117657851434849</v>
      </c>
      <c r="N19" t="s">
        <v>94</v>
      </c>
      <c r="O19" t="s">
        <v>95</v>
      </c>
      <c r="P19" s="68">
        <f t="shared" si="2"/>
        <v>112.18825256229574</v>
      </c>
      <c r="Q19" s="69">
        <v>1</v>
      </c>
      <c r="R19" s="69" t="s">
        <v>59</v>
      </c>
      <c r="S19" s="70">
        <v>51</v>
      </c>
      <c r="T19" s="71">
        <f t="shared" si="3"/>
        <v>0.91389299919365508</v>
      </c>
      <c r="U19" s="71">
        <f t="shared" si="4"/>
        <v>0.92299538062842257</v>
      </c>
      <c r="V19" s="126">
        <f t="shared" si="5"/>
        <v>0.93309847774553323</v>
      </c>
      <c r="W19" s="72">
        <v>0.70347222222222228</v>
      </c>
      <c r="X19" s="73">
        <f t="shared" si="6"/>
        <v>0.24861111111111117</v>
      </c>
      <c r="Y19" s="74">
        <f t="shared" si="7"/>
        <v>27</v>
      </c>
      <c r="Z19" s="73">
        <f t="shared" si="8"/>
        <v>0.23197864932840345</v>
      </c>
      <c r="AA19" s="74">
        <f t="shared" si="9"/>
        <v>27</v>
      </c>
      <c r="AB19" s="127">
        <v>0.72327546296296286</v>
      </c>
      <c r="AC19" s="73">
        <f t="shared" si="10"/>
        <v>0.17258101851851837</v>
      </c>
      <c r="AD19" s="74">
        <f t="shared" si="11"/>
        <v>26</v>
      </c>
      <c r="AE19" s="73">
        <f t="shared" si="12"/>
        <v>0.16103508566740318</v>
      </c>
      <c r="AF19" s="74">
        <f t="shared" si="13"/>
        <v>24</v>
      </c>
      <c r="AG19" s="75" t="s">
        <v>84</v>
      </c>
      <c r="AH19" s="73" t="str">
        <f t="shared" si="14"/>
        <v xml:space="preserve"> </v>
      </c>
      <c r="AI19" s="74" t="str">
        <f t="shared" si="15"/>
        <v>n/f</v>
      </c>
      <c r="AJ19" s="73" t="str">
        <f t="shared" si="16"/>
        <v xml:space="preserve"> </v>
      </c>
      <c r="AK19" s="74" t="str">
        <f t="shared" si="17"/>
        <v>n/f</v>
      </c>
      <c r="AL19" s="127">
        <v>0.55355324074074075</v>
      </c>
      <c r="AM19" s="73">
        <f t="shared" si="18"/>
        <v>0.10563657407407406</v>
      </c>
      <c r="AN19" s="74">
        <f t="shared" si="19"/>
        <v>23</v>
      </c>
      <c r="AO19" s="73">
        <f t="shared" si="20"/>
        <v>9.8569326462771764E-2</v>
      </c>
      <c r="AP19" s="74">
        <f t="shared" si="21"/>
        <v>17</v>
      </c>
      <c r="AQ19" s="75" t="s">
        <v>60</v>
      </c>
      <c r="AR19" s="73" t="str">
        <f t="shared" si="22"/>
        <v xml:space="preserve"> </v>
      </c>
      <c r="AS19" s="74" t="str">
        <f t="shared" si="23"/>
        <v>n/s</v>
      </c>
      <c r="AT19" s="73" t="str">
        <f t="shared" si="24"/>
        <v xml:space="preserve"> </v>
      </c>
      <c r="AU19" s="74" t="str">
        <f t="shared" si="25"/>
        <v>n/s</v>
      </c>
      <c r="AV19" s="72" t="s">
        <v>60</v>
      </c>
      <c r="AW19" s="73" t="str">
        <f t="shared" si="26"/>
        <v xml:space="preserve"> </v>
      </c>
      <c r="AX19" s="74" t="str">
        <f t="shared" si="27"/>
        <v>n/s</v>
      </c>
      <c r="AY19" s="73" t="str">
        <f t="shared" si="28"/>
        <v xml:space="preserve"> </v>
      </c>
      <c r="AZ19" s="74" t="str">
        <f t="shared" si="29"/>
        <v>n/s</v>
      </c>
      <c r="BA19" s="75" t="s">
        <v>60</v>
      </c>
      <c r="BB19" s="73" t="str">
        <f t="shared" si="30"/>
        <v xml:space="preserve"> </v>
      </c>
      <c r="BC19" s="74" t="str">
        <f t="shared" si="31"/>
        <v>n/s</v>
      </c>
      <c r="BD19" s="73" t="str">
        <f t="shared" si="32"/>
        <v xml:space="preserve"> </v>
      </c>
      <c r="BE19" s="74" t="str">
        <f t="shared" si="33"/>
        <v>n/s</v>
      </c>
      <c r="BF19" s="127">
        <v>0.64207175925925919</v>
      </c>
      <c r="BG19" s="73">
        <f t="shared" si="34"/>
        <v>0.25318287037037029</v>
      </c>
      <c r="BH19" s="74">
        <f t="shared" si="35"/>
        <v>26</v>
      </c>
      <c r="BI19" s="73">
        <f t="shared" si="36"/>
        <v>0.23138205274723608</v>
      </c>
      <c r="BJ19" s="74">
        <f t="shared" si="37"/>
        <v>25</v>
      </c>
      <c r="BK19" s="173"/>
      <c r="BL19" s="77">
        <f t="shared" si="38"/>
        <v>51</v>
      </c>
      <c r="BM19" s="81">
        <f t="shared" si="39"/>
        <v>27</v>
      </c>
      <c r="BN19" s="116">
        <f t="shared" si="40"/>
        <v>4</v>
      </c>
      <c r="BO19" s="80">
        <v>15</v>
      </c>
      <c r="BP19" s="80">
        <f t="shared" si="82"/>
        <v>16</v>
      </c>
      <c r="BQ19" s="81">
        <f t="shared" si="41"/>
        <v>24</v>
      </c>
      <c r="BR19" s="116">
        <f t="shared" si="42"/>
        <v>7</v>
      </c>
      <c r="BS19" s="79">
        <f t="shared" si="43"/>
        <v>11</v>
      </c>
      <c r="BT19" s="117">
        <f t="shared" si="44"/>
        <v>27</v>
      </c>
      <c r="BU19" s="118">
        <f t="shared" si="45"/>
        <v>33</v>
      </c>
      <c r="BV19" s="80">
        <v>15</v>
      </c>
      <c r="BW19" s="80">
        <f t="shared" si="83"/>
        <v>16</v>
      </c>
      <c r="BX19" s="81" t="str">
        <f t="shared" si="46"/>
        <v>n/f</v>
      </c>
      <c r="BY19" s="116">
        <f t="shared" si="84"/>
        <v>0.25</v>
      </c>
      <c r="BZ19" s="79">
        <f t="shared" si="47"/>
        <v>11.25</v>
      </c>
      <c r="CA19" s="117">
        <f t="shared" si="48"/>
        <v>29</v>
      </c>
      <c r="CB19" s="118">
        <f t="shared" si="49"/>
        <v>43.25</v>
      </c>
      <c r="CC19" s="80">
        <v>15</v>
      </c>
      <c r="CD19" s="80">
        <f t="shared" si="85"/>
        <v>15</v>
      </c>
      <c r="CE19" s="81">
        <f t="shared" si="50"/>
        <v>17</v>
      </c>
      <c r="CF19" s="116">
        <f t="shared" si="51"/>
        <v>12</v>
      </c>
      <c r="CG19" s="79">
        <f t="shared" si="52"/>
        <v>23.25</v>
      </c>
      <c r="CH19" s="117">
        <f t="shared" si="53"/>
        <v>28</v>
      </c>
      <c r="CI19" s="118">
        <f t="shared" si="54"/>
        <v>55</v>
      </c>
      <c r="CJ19" s="80">
        <v>15</v>
      </c>
      <c r="CK19" s="80">
        <f t="shared" si="86"/>
        <v>14</v>
      </c>
      <c r="CL19" s="81" t="str">
        <f t="shared" si="55"/>
        <v>n/s</v>
      </c>
      <c r="CM19" s="116">
        <f t="shared" si="56"/>
        <v>0</v>
      </c>
      <c r="CN19" s="79">
        <f t="shared" si="57"/>
        <v>23.25</v>
      </c>
      <c r="CO19" s="117">
        <f t="shared" si="58"/>
        <v>29</v>
      </c>
      <c r="CP19" s="118">
        <f t="shared" si="59"/>
        <v>75</v>
      </c>
      <c r="CQ19" s="80">
        <v>15</v>
      </c>
      <c r="CR19" s="80">
        <f t="shared" si="87"/>
        <v>11</v>
      </c>
      <c r="CS19" s="81" t="str">
        <f t="shared" si="88"/>
        <v>n/s</v>
      </c>
      <c r="CT19" s="116">
        <f t="shared" si="60"/>
        <v>0</v>
      </c>
      <c r="CU19" s="79">
        <f t="shared" si="61"/>
        <v>23.25</v>
      </c>
      <c r="CV19" s="117">
        <f t="shared" si="62"/>
        <v>29</v>
      </c>
      <c r="CW19" s="118">
        <f t="shared" si="63"/>
        <v>75.25</v>
      </c>
      <c r="CX19" s="80">
        <v>15</v>
      </c>
      <c r="CY19" s="80">
        <f t="shared" si="89"/>
        <v>11</v>
      </c>
      <c r="CZ19" s="81" t="str">
        <f t="shared" si="64"/>
        <v>n/s</v>
      </c>
      <c r="DA19" s="116">
        <f t="shared" si="65"/>
        <v>0</v>
      </c>
      <c r="DB19" s="79">
        <f t="shared" si="66"/>
        <v>23.25</v>
      </c>
      <c r="DC19" s="117">
        <f t="shared" si="67"/>
        <v>29</v>
      </c>
      <c r="DD19" s="118">
        <f t="shared" si="68"/>
        <v>83</v>
      </c>
      <c r="DE19" s="80">
        <v>15</v>
      </c>
      <c r="DF19" s="80">
        <f t="shared" si="90"/>
        <v>11</v>
      </c>
      <c r="DG19" s="81">
        <f t="shared" si="69"/>
        <v>25</v>
      </c>
      <c r="DH19" s="116">
        <f t="shared" si="70"/>
        <v>1</v>
      </c>
      <c r="DI19" s="79">
        <f t="shared" si="71"/>
        <v>24.25</v>
      </c>
      <c r="DJ19" s="82">
        <f t="shared" si="72"/>
        <v>29</v>
      </c>
      <c r="DK19" s="118">
        <f t="shared" si="73"/>
        <v>88</v>
      </c>
      <c r="DL19" s="80">
        <v>15</v>
      </c>
      <c r="DM19" s="80">
        <f t="shared" si="91"/>
        <v>11</v>
      </c>
      <c r="DN19" s="85">
        <f t="shared" si="74"/>
        <v>-0.25</v>
      </c>
      <c r="DO19" s="128"/>
      <c r="DP19" s="87">
        <f t="shared" si="75"/>
        <v>24</v>
      </c>
      <c r="DQ19" s="88">
        <f t="shared" si="76"/>
        <v>29</v>
      </c>
      <c r="DR19" s="89">
        <f t="shared" si="77"/>
        <v>197</v>
      </c>
      <c r="DS19" s="90">
        <f t="shared" si="78"/>
        <v>87</v>
      </c>
      <c r="DT19" s="84">
        <v>15</v>
      </c>
      <c r="DU19" s="84">
        <v>1</v>
      </c>
      <c r="DV19" s="82">
        <f t="shared" si="79"/>
        <v>29</v>
      </c>
      <c r="DW19" s="91" t="str">
        <f t="shared" si="80"/>
        <v xml:space="preserve">Филип Титов </v>
      </c>
      <c r="DX19" s="92">
        <f t="shared" si="81"/>
        <v>51</v>
      </c>
    </row>
    <row r="20" spans="1:128" s="120" customFormat="1">
      <c r="A20" s="129">
        <v>16</v>
      </c>
      <c r="B20" s="102" t="s">
        <v>96</v>
      </c>
      <c r="C20" s="103">
        <v>16.5</v>
      </c>
      <c r="D20" s="103">
        <v>8.07</v>
      </c>
      <c r="E20" s="103">
        <v>17.149999999999999</v>
      </c>
      <c r="F20" s="103">
        <v>5.7</v>
      </c>
      <c r="G20" s="103">
        <v>14.75</v>
      </c>
      <c r="H20" s="103">
        <v>2.0499999999999998</v>
      </c>
      <c r="I20" s="104">
        <v>16.2</v>
      </c>
      <c r="J20" s="105">
        <f t="shared" si="0"/>
        <v>1242.8685722550001</v>
      </c>
      <c r="K20" s="106">
        <f t="shared" si="1"/>
        <v>67.642164031592003</v>
      </c>
      <c r="L20" s="130"/>
      <c r="M20" s="107"/>
      <c r="N20" s="108" t="s">
        <v>97</v>
      </c>
      <c r="O20" s="108" t="s">
        <v>98</v>
      </c>
      <c r="P20" s="68">
        <f>SUM(K21:M21)</f>
        <v>69.193101955739579</v>
      </c>
      <c r="Q20" s="69">
        <v>1</v>
      </c>
      <c r="R20" s="69" t="s">
        <v>59</v>
      </c>
      <c r="S20" s="70">
        <v>27</v>
      </c>
      <c r="T20" s="71">
        <f t="shared" si="3"/>
        <v>0.98543972292103199</v>
      </c>
      <c r="U20" s="71">
        <f t="shared" si="4"/>
        <v>0.98708576741395115</v>
      </c>
      <c r="V20" s="126">
        <f t="shared" si="5"/>
        <v>0.98888142320527206</v>
      </c>
      <c r="W20" s="72">
        <v>0.64447916666666671</v>
      </c>
      <c r="X20" s="73">
        <f t="shared" si="6"/>
        <v>0.18961805555555561</v>
      </c>
      <c r="Y20" s="74">
        <f t="shared" si="7"/>
        <v>7</v>
      </c>
      <c r="Z20" s="73">
        <f t="shared" si="8"/>
        <v>0.18750977264319418</v>
      </c>
      <c r="AA20" s="74">
        <f t="shared" si="9"/>
        <v>5</v>
      </c>
      <c r="AB20" s="127">
        <v>0.67594907407407412</v>
      </c>
      <c r="AC20" s="73">
        <f t="shared" si="10"/>
        <v>0.12525462962962963</v>
      </c>
      <c r="AD20" s="74">
        <f t="shared" si="11"/>
        <v>6</v>
      </c>
      <c r="AE20" s="73">
        <f t="shared" si="12"/>
        <v>0.12386197641119739</v>
      </c>
      <c r="AF20" s="74">
        <f t="shared" si="13"/>
        <v>4</v>
      </c>
      <c r="AG20" s="75">
        <v>0.772974537037037</v>
      </c>
      <c r="AH20" s="73">
        <f t="shared" si="14"/>
        <v>0.31464120370370369</v>
      </c>
      <c r="AI20" s="74">
        <f t="shared" si="15"/>
        <v>12</v>
      </c>
      <c r="AJ20" s="73">
        <f t="shared" si="16"/>
        <v>0.31057785401791971</v>
      </c>
      <c r="AK20" s="74">
        <f t="shared" si="17"/>
        <v>12</v>
      </c>
      <c r="AL20" s="127">
        <v>0.54505787037037035</v>
      </c>
      <c r="AM20" s="73">
        <f t="shared" si="18"/>
        <v>9.714120370370366E-2</v>
      </c>
      <c r="AN20" s="74">
        <f t="shared" si="19"/>
        <v>14</v>
      </c>
      <c r="AO20" s="73">
        <f t="shared" si="20"/>
        <v>9.6061131770391717E-2</v>
      </c>
      <c r="AP20" s="74">
        <f t="shared" si="21"/>
        <v>14</v>
      </c>
      <c r="AQ20" s="127">
        <v>0.61894675925925924</v>
      </c>
      <c r="AR20" s="73">
        <f t="shared" si="22"/>
        <v>0.19880787037037034</v>
      </c>
      <c r="AS20" s="74">
        <f t="shared" si="23"/>
        <v>12</v>
      </c>
      <c r="AT20" s="73">
        <f t="shared" si="24"/>
        <v>0.19659740979626106</v>
      </c>
      <c r="AU20" s="74">
        <f t="shared" si="25"/>
        <v>8</v>
      </c>
      <c r="AV20" s="72">
        <v>0.80460648148148139</v>
      </c>
      <c r="AW20" s="73">
        <f t="shared" si="26"/>
        <v>0.12405092592592593</v>
      </c>
      <c r="AX20" s="74">
        <f t="shared" si="27"/>
        <v>8</v>
      </c>
      <c r="AY20" s="73">
        <f t="shared" si="28"/>
        <v>0.1224489034160038</v>
      </c>
      <c r="AZ20" s="74">
        <f t="shared" si="29"/>
        <v>6</v>
      </c>
      <c r="BA20" s="127">
        <v>0.70828703703703699</v>
      </c>
      <c r="BB20" s="73">
        <f t="shared" si="30"/>
        <v>6.9398148148148042E-2</v>
      </c>
      <c r="BC20" s="74">
        <f t="shared" si="31"/>
        <v>19</v>
      </c>
      <c r="BD20" s="73">
        <f t="shared" si="32"/>
        <v>6.8626539508550952E-2</v>
      </c>
      <c r="BE20" s="74">
        <f t="shared" si="33"/>
        <v>19</v>
      </c>
      <c r="BF20" s="127">
        <v>0.58449074074074081</v>
      </c>
      <c r="BG20" s="73">
        <f t="shared" si="34"/>
        <v>0.19560185185185192</v>
      </c>
      <c r="BH20" s="74">
        <f t="shared" si="35"/>
        <v>3</v>
      </c>
      <c r="BI20" s="73">
        <f t="shared" si="36"/>
        <v>0.19275383469172969</v>
      </c>
      <c r="BJ20" s="74">
        <f t="shared" si="37"/>
        <v>2</v>
      </c>
      <c r="BK20" s="173"/>
      <c r="BL20" s="77">
        <f t="shared" si="38"/>
        <v>27</v>
      </c>
      <c r="BM20" s="81">
        <f t="shared" si="39"/>
        <v>5</v>
      </c>
      <c r="BN20" s="116">
        <f t="shared" si="40"/>
        <v>26</v>
      </c>
      <c r="BO20" s="80">
        <v>16</v>
      </c>
      <c r="BP20" s="80">
        <f t="shared" si="82"/>
        <v>15</v>
      </c>
      <c r="BQ20" s="81">
        <f t="shared" si="41"/>
        <v>4</v>
      </c>
      <c r="BR20" s="116">
        <f t="shared" si="42"/>
        <v>27</v>
      </c>
      <c r="BS20" s="79">
        <f t="shared" si="43"/>
        <v>53</v>
      </c>
      <c r="BT20" s="117">
        <f t="shared" si="44"/>
        <v>4</v>
      </c>
      <c r="BU20" s="118">
        <f t="shared" si="45"/>
        <v>32</v>
      </c>
      <c r="BV20" s="80">
        <v>16</v>
      </c>
      <c r="BW20" s="80">
        <f t="shared" si="83"/>
        <v>15</v>
      </c>
      <c r="BX20" s="81">
        <f t="shared" si="46"/>
        <v>12</v>
      </c>
      <c r="BY20" s="116">
        <f t="shared" si="84"/>
        <v>18</v>
      </c>
      <c r="BZ20" s="79">
        <f t="shared" si="47"/>
        <v>71</v>
      </c>
      <c r="CA20" s="117">
        <f t="shared" si="48"/>
        <v>5</v>
      </c>
      <c r="CB20" s="118">
        <f t="shared" si="49"/>
        <v>41.25</v>
      </c>
      <c r="CC20" s="80">
        <v>16</v>
      </c>
      <c r="CD20" s="80">
        <f t="shared" si="85"/>
        <v>14</v>
      </c>
      <c r="CE20" s="81">
        <f t="shared" si="50"/>
        <v>14</v>
      </c>
      <c r="CF20" s="116">
        <f t="shared" si="51"/>
        <v>15</v>
      </c>
      <c r="CG20" s="79">
        <f t="shared" si="52"/>
        <v>86</v>
      </c>
      <c r="CH20" s="117">
        <f t="shared" si="53"/>
        <v>5</v>
      </c>
      <c r="CI20" s="118">
        <f t="shared" si="54"/>
        <v>54</v>
      </c>
      <c r="CJ20" s="80">
        <v>16</v>
      </c>
      <c r="CK20" s="80">
        <f t="shared" si="86"/>
        <v>13</v>
      </c>
      <c r="CL20" s="81">
        <f t="shared" si="55"/>
        <v>8</v>
      </c>
      <c r="CM20" s="116">
        <f t="shared" si="56"/>
        <v>18</v>
      </c>
      <c r="CN20" s="79">
        <f t="shared" si="57"/>
        <v>104</v>
      </c>
      <c r="CO20" s="117">
        <f t="shared" si="58"/>
        <v>6</v>
      </c>
      <c r="CP20" s="118">
        <f t="shared" si="59"/>
        <v>63.25</v>
      </c>
      <c r="CQ20" s="80">
        <v>16</v>
      </c>
      <c r="CR20" s="80">
        <f t="shared" si="87"/>
        <v>10</v>
      </c>
      <c r="CS20" s="81">
        <f t="shared" si="88"/>
        <v>6</v>
      </c>
      <c r="CT20" s="116">
        <f t="shared" si="60"/>
        <v>20</v>
      </c>
      <c r="CU20" s="79">
        <f t="shared" si="61"/>
        <v>124</v>
      </c>
      <c r="CV20" s="117">
        <f t="shared" si="62"/>
        <v>5</v>
      </c>
      <c r="CW20" s="118">
        <f t="shared" si="63"/>
        <v>72</v>
      </c>
      <c r="CX20" s="80">
        <v>16</v>
      </c>
      <c r="CY20" s="80">
        <f t="shared" si="89"/>
        <v>10</v>
      </c>
      <c r="CZ20" s="81">
        <f t="shared" si="64"/>
        <v>19</v>
      </c>
      <c r="DA20" s="84">
        <f>IF(ISNUMBER(CZ20),VLOOKUP(CZ20,$DE$5:$DF$44,2),IF(ISTEXT(CZ20),IF((CZ20="n/f"),0.25,0)," "))*0.9</f>
        <v>6.3</v>
      </c>
      <c r="DB20" s="79">
        <f t="shared" si="66"/>
        <v>130.30000000000001</v>
      </c>
      <c r="DC20" s="117">
        <f t="shared" si="67"/>
        <v>7</v>
      </c>
      <c r="DD20" s="118">
        <f t="shared" si="68"/>
        <v>80.25</v>
      </c>
      <c r="DE20" s="80">
        <v>16</v>
      </c>
      <c r="DF20" s="80">
        <f t="shared" si="90"/>
        <v>10</v>
      </c>
      <c r="DG20" s="81">
        <f t="shared" si="69"/>
        <v>2</v>
      </c>
      <c r="DH20" s="79">
        <f t="shared" si="70"/>
        <v>24</v>
      </c>
      <c r="DI20" s="79">
        <f t="shared" si="71"/>
        <v>154.30000000000001</v>
      </c>
      <c r="DJ20" s="82">
        <f t="shared" si="72"/>
        <v>6</v>
      </c>
      <c r="DK20" s="118">
        <f t="shared" si="73"/>
        <v>87.25</v>
      </c>
      <c r="DL20" s="80">
        <v>16</v>
      </c>
      <c r="DM20" s="80">
        <f t="shared" si="91"/>
        <v>10</v>
      </c>
      <c r="DN20" s="85">
        <f t="shared" si="74"/>
        <v>-6.3</v>
      </c>
      <c r="DO20" s="86"/>
      <c r="DP20" s="87">
        <f t="shared" si="75"/>
        <v>148</v>
      </c>
      <c r="DQ20" s="88">
        <f t="shared" si="76"/>
        <v>6</v>
      </c>
      <c r="DR20" s="89">
        <f t="shared" si="77"/>
        <v>70</v>
      </c>
      <c r="DS20" s="90">
        <f t="shared" si="78"/>
        <v>85</v>
      </c>
      <c r="DT20" s="84">
        <v>16</v>
      </c>
      <c r="DU20" s="84">
        <v>1</v>
      </c>
      <c r="DV20" s="82">
        <f t="shared" si="79"/>
        <v>6</v>
      </c>
      <c r="DW20" s="91" t="str">
        <f t="shared" si="80"/>
        <v xml:space="preserve">Михаил Гохман </v>
      </c>
      <c r="DX20" s="92">
        <f t="shared" si="81"/>
        <v>27</v>
      </c>
    </row>
    <row r="21" spans="1:128">
      <c r="A21" s="60">
        <v>17</v>
      </c>
      <c r="B21" t="s">
        <v>99</v>
      </c>
      <c r="C21" s="112">
        <v>16.5</v>
      </c>
      <c r="D21" s="112">
        <v>8.57</v>
      </c>
      <c r="E21" s="112">
        <v>16.57</v>
      </c>
      <c r="F21" s="113">
        <v>5.6</v>
      </c>
      <c r="G21" s="113">
        <v>14.4</v>
      </c>
      <c r="H21" s="113">
        <v>1.85</v>
      </c>
      <c r="I21" s="114">
        <v>14.7</v>
      </c>
      <c r="J21" s="99">
        <f t="shared" si="0"/>
        <v>1260.5607856585002</v>
      </c>
      <c r="K21" s="100">
        <f t="shared" si="1"/>
        <v>65.898192338799603</v>
      </c>
      <c r="L21" s="101">
        <f>K21*$L$2</f>
        <v>3.2949096169399805</v>
      </c>
      <c r="M21" s="47"/>
      <c r="N21" t="s">
        <v>100</v>
      </c>
      <c r="O21" t="s">
        <v>101</v>
      </c>
      <c r="P21" s="68">
        <f>SUM(K20:M20)</f>
        <v>67.642164031592003</v>
      </c>
      <c r="Q21" s="69">
        <v>1</v>
      </c>
      <c r="R21" s="69" t="s">
        <v>59</v>
      </c>
      <c r="S21" s="70">
        <v>61</v>
      </c>
      <c r="T21" s="71">
        <f t="shared" si="3"/>
        <v>0.9882305157756005</v>
      </c>
      <c r="U21" s="71">
        <f t="shared" si="4"/>
        <v>0.98956440122527622</v>
      </c>
      <c r="V21" s="126">
        <f t="shared" si="5"/>
        <v>0.99101855195634503</v>
      </c>
      <c r="W21" s="72">
        <v>0.67708333333333326</v>
      </c>
      <c r="X21" s="73">
        <f t="shared" si="6"/>
        <v>0.22222222222222215</v>
      </c>
      <c r="Y21" s="74">
        <f t="shared" si="7"/>
        <v>24</v>
      </c>
      <c r="Z21" s="73">
        <f t="shared" si="8"/>
        <v>0.22022634487918771</v>
      </c>
      <c r="AA21" s="74">
        <f t="shared" si="9"/>
        <v>24</v>
      </c>
      <c r="AB21" s="127">
        <v>0.7130439814814814</v>
      </c>
      <c r="AC21" s="73">
        <f t="shared" si="10"/>
        <v>0.16234953703703692</v>
      </c>
      <c r="AD21" s="74">
        <f t="shared" si="11"/>
        <v>23</v>
      </c>
      <c r="AE21" s="73">
        <f t="shared" si="12"/>
        <v>0.16089140310522734</v>
      </c>
      <c r="AF21" s="74">
        <f t="shared" si="13"/>
        <v>23</v>
      </c>
      <c r="AG21" s="75">
        <v>0.78523148148148147</v>
      </c>
      <c r="AH21" s="73">
        <f t="shared" si="14"/>
        <v>0.32689814814814816</v>
      </c>
      <c r="AI21" s="74">
        <f t="shared" si="15"/>
        <v>18</v>
      </c>
      <c r="AJ21" s="73">
        <f t="shared" si="16"/>
        <v>0.3234867702338739</v>
      </c>
      <c r="AK21" s="74">
        <f t="shared" si="17"/>
        <v>16</v>
      </c>
      <c r="AL21" s="127">
        <v>0.54796296296296299</v>
      </c>
      <c r="AM21" s="73">
        <f t="shared" si="18"/>
        <v>0.1000462962962963</v>
      </c>
      <c r="AN21" s="74">
        <f t="shared" si="19"/>
        <v>17</v>
      </c>
      <c r="AO21" s="73">
        <f t="shared" si="20"/>
        <v>9.9147735684151E-2</v>
      </c>
      <c r="AP21" s="74">
        <f t="shared" si="21"/>
        <v>18</v>
      </c>
      <c r="AQ21" s="127">
        <v>0.63324074074074077</v>
      </c>
      <c r="AR21" s="73">
        <f t="shared" si="22"/>
        <v>0.21310185185185188</v>
      </c>
      <c r="AS21" s="74">
        <f t="shared" si="23"/>
        <v>18</v>
      </c>
      <c r="AT21" s="73">
        <f t="shared" si="24"/>
        <v>0.21118788864143781</v>
      </c>
      <c r="AU21" s="74">
        <f t="shared" si="25"/>
        <v>18</v>
      </c>
      <c r="AV21" s="72">
        <v>0.83030092592592586</v>
      </c>
      <c r="AW21" s="73">
        <f t="shared" si="26"/>
        <v>0.14974537037037039</v>
      </c>
      <c r="AX21" s="74">
        <f t="shared" si="27"/>
        <v>21</v>
      </c>
      <c r="AY21" s="73">
        <f t="shared" si="28"/>
        <v>0.14818268776681279</v>
      </c>
      <c r="AZ21" s="74">
        <f t="shared" si="29"/>
        <v>18</v>
      </c>
      <c r="BA21" s="127">
        <v>0.70651620370370372</v>
      </c>
      <c r="BB21" s="73">
        <f t="shared" si="30"/>
        <v>6.7627314814814765E-2</v>
      </c>
      <c r="BC21" s="74">
        <f t="shared" si="31"/>
        <v>17</v>
      </c>
      <c r="BD21" s="73">
        <f t="shared" si="32"/>
        <v>6.701992360047361E-2</v>
      </c>
      <c r="BE21" s="74">
        <f t="shared" si="33"/>
        <v>16</v>
      </c>
      <c r="BF21" s="127">
        <v>0.60996527777777776</v>
      </c>
      <c r="BG21" s="73">
        <f t="shared" si="34"/>
        <v>0.22107638888888886</v>
      </c>
      <c r="BH21" s="74">
        <f t="shared" si="35"/>
        <v>20</v>
      </c>
      <c r="BI21" s="73">
        <f t="shared" si="36"/>
        <v>0.21847443381747389</v>
      </c>
      <c r="BJ21" s="74">
        <f t="shared" si="37"/>
        <v>19</v>
      </c>
      <c r="BK21" s="173"/>
      <c r="BL21" s="77">
        <f t="shared" si="38"/>
        <v>61</v>
      </c>
      <c r="BM21" s="81">
        <f t="shared" si="39"/>
        <v>24</v>
      </c>
      <c r="BN21" s="116">
        <f t="shared" si="40"/>
        <v>7</v>
      </c>
      <c r="BO21" s="80">
        <v>17</v>
      </c>
      <c r="BP21" s="80">
        <f t="shared" si="82"/>
        <v>14</v>
      </c>
      <c r="BQ21" s="81">
        <f t="shared" si="41"/>
        <v>23</v>
      </c>
      <c r="BR21" s="116">
        <f t="shared" si="42"/>
        <v>8</v>
      </c>
      <c r="BS21" s="79">
        <f t="shared" si="43"/>
        <v>15</v>
      </c>
      <c r="BT21" s="117">
        <f t="shared" si="44"/>
        <v>24</v>
      </c>
      <c r="BU21" s="118">
        <f t="shared" si="45"/>
        <v>31</v>
      </c>
      <c r="BV21" s="80">
        <v>17</v>
      </c>
      <c r="BW21" s="80">
        <f t="shared" si="83"/>
        <v>14</v>
      </c>
      <c r="BX21" s="81">
        <f t="shared" si="46"/>
        <v>16</v>
      </c>
      <c r="BY21" s="116">
        <f t="shared" si="84"/>
        <v>14</v>
      </c>
      <c r="BZ21" s="79">
        <f t="shared" si="47"/>
        <v>29</v>
      </c>
      <c r="CA21" s="117">
        <f t="shared" si="48"/>
        <v>23</v>
      </c>
      <c r="CB21" s="118">
        <f t="shared" si="49"/>
        <v>41.1</v>
      </c>
      <c r="CC21" s="80">
        <v>17</v>
      </c>
      <c r="CD21" s="80">
        <f t="shared" si="85"/>
        <v>13</v>
      </c>
      <c r="CE21" s="81">
        <f t="shared" si="50"/>
        <v>18</v>
      </c>
      <c r="CF21" s="116">
        <f t="shared" si="51"/>
        <v>11</v>
      </c>
      <c r="CG21" s="79">
        <f t="shared" si="52"/>
        <v>40</v>
      </c>
      <c r="CH21" s="117">
        <f t="shared" si="53"/>
        <v>24</v>
      </c>
      <c r="CI21" s="118">
        <f t="shared" si="54"/>
        <v>52.25</v>
      </c>
      <c r="CJ21" s="80">
        <v>17</v>
      </c>
      <c r="CK21" s="80">
        <f t="shared" si="86"/>
        <v>12</v>
      </c>
      <c r="CL21" s="81">
        <f t="shared" si="55"/>
        <v>18</v>
      </c>
      <c r="CM21" s="116">
        <f t="shared" si="56"/>
        <v>8</v>
      </c>
      <c r="CN21" s="79">
        <f t="shared" si="57"/>
        <v>48</v>
      </c>
      <c r="CO21" s="117">
        <f t="shared" si="58"/>
        <v>20</v>
      </c>
      <c r="CP21" s="118">
        <f t="shared" si="59"/>
        <v>61</v>
      </c>
      <c r="CQ21" s="80">
        <v>17</v>
      </c>
      <c r="CR21" s="80">
        <f t="shared" si="87"/>
        <v>9</v>
      </c>
      <c r="CS21" s="81">
        <f t="shared" si="88"/>
        <v>18</v>
      </c>
      <c r="CT21" s="116">
        <f t="shared" si="60"/>
        <v>8</v>
      </c>
      <c r="CU21" s="79">
        <f t="shared" si="61"/>
        <v>56</v>
      </c>
      <c r="CV21" s="117">
        <f t="shared" si="62"/>
        <v>19</v>
      </c>
      <c r="CW21" s="118">
        <f t="shared" si="63"/>
        <v>70.25</v>
      </c>
      <c r="CX21" s="80">
        <v>17</v>
      </c>
      <c r="CY21" s="80">
        <f t="shared" si="89"/>
        <v>9</v>
      </c>
      <c r="CZ21" s="81">
        <f t="shared" si="64"/>
        <v>16</v>
      </c>
      <c r="DA21" s="116">
        <f t="shared" ref="DA21:DA44" si="92">IF(ISNUMBER(CZ21),VLOOKUP(CZ21,$DE$5:$DF$44,2),IF(ISTEXT(CZ21),IF((CZ21="n/f"),0.25,0)," "))</f>
        <v>10</v>
      </c>
      <c r="DB21" s="79">
        <f t="shared" si="66"/>
        <v>66</v>
      </c>
      <c r="DC21" s="117">
        <f t="shared" si="67"/>
        <v>21</v>
      </c>
      <c r="DD21" s="118">
        <f t="shared" si="68"/>
        <v>80</v>
      </c>
      <c r="DE21" s="80">
        <v>17</v>
      </c>
      <c r="DF21" s="80">
        <f t="shared" si="90"/>
        <v>9</v>
      </c>
      <c r="DG21" s="81">
        <f t="shared" si="69"/>
        <v>19</v>
      </c>
      <c r="DH21" s="116">
        <f t="shared" si="70"/>
        <v>7</v>
      </c>
      <c r="DI21" s="79">
        <f t="shared" si="71"/>
        <v>73</v>
      </c>
      <c r="DJ21" s="82">
        <f t="shared" si="72"/>
        <v>23</v>
      </c>
      <c r="DK21" s="118">
        <f t="shared" si="73"/>
        <v>86</v>
      </c>
      <c r="DL21" s="80">
        <v>17</v>
      </c>
      <c r="DM21" s="80">
        <f t="shared" si="91"/>
        <v>9</v>
      </c>
      <c r="DN21" s="85">
        <f t="shared" si="74"/>
        <v>-7</v>
      </c>
      <c r="DO21" s="86"/>
      <c r="DP21" s="87">
        <f t="shared" si="75"/>
        <v>66</v>
      </c>
      <c r="DQ21" s="88">
        <f t="shared" si="76"/>
        <v>23</v>
      </c>
      <c r="DR21" s="89">
        <f t="shared" si="77"/>
        <v>152</v>
      </c>
      <c r="DS21" s="90">
        <f t="shared" si="78"/>
        <v>83</v>
      </c>
      <c r="DT21" s="84">
        <v>17</v>
      </c>
      <c r="DU21" s="84">
        <v>1</v>
      </c>
      <c r="DV21" s="82">
        <f t="shared" si="79"/>
        <v>23</v>
      </c>
      <c r="DW21" s="91" t="str">
        <f t="shared" si="80"/>
        <v xml:space="preserve">Олег Бронин </v>
      </c>
      <c r="DX21" s="92">
        <f t="shared" si="81"/>
        <v>61</v>
      </c>
    </row>
    <row r="22" spans="1:128">
      <c r="A22" s="60">
        <v>18</v>
      </c>
      <c r="B22" t="s">
        <v>99</v>
      </c>
      <c r="C22" s="97">
        <v>16.5</v>
      </c>
      <c r="D22" s="97">
        <v>8.57</v>
      </c>
      <c r="E22" s="97">
        <v>16.57</v>
      </c>
      <c r="F22" s="97">
        <v>5.6</v>
      </c>
      <c r="G22" s="97">
        <v>14.4</v>
      </c>
      <c r="H22" s="97">
        <v>2.35</v>
      </c>
      <c r="I22" s="98">
        <v>14.7</v>
      </c>
      <c r="J22" s="99">
        <f t="shared" si="0"/>
        <v>1260.5607856585002</v>
      </c>
      <c r="K22" s="100">
        <f t="shared" si="1"/>
        <v>55.102153106870929</v>
      </c>
      <c r="L22" s="101"/>
      <c r="M22" s="47"/>
      <c r="N22" t="s">
        <v>102</v>
      </c>
      <c r="O22" t="s">
        <v>103</v>
      </c>
      <c r="P22" s="68">
        <f t="shared" ref="P22:P44" si="93">SUM(K22:M22)</f>
        <v>55.102153106870929</v>
      </c>
      <c r="Q22" s="69">
        <v>1</v>
      </c>
      <c r="R22" s="69" t="s">
        <v>59</v>
      </c>
      <c r="S22" s="70">
        <v>81</v>
      </c>
      <c r="T22" s="71">
        <f t="shared" si="3"/>
        <v>1.011389498396053</v>
      </c>
      <c r="U22" s="71">
        <f t="shared" si="4"/>
        <v>1.0100719276625327</v>
      </c>
      <c r="V22" s="126">
        <f t="shared" si="5"/>
        <v>1.0086434924183412</v>
      </c>
      <c r="W22" s="72">
        <v>0.63429398148148142</v>
      </c>
      <c r="X22" s="73">
        <f t="shared" si="6"/>
        <v>0.17943287037037031</v>
      </c>
      <c r="Y22" s="74">
        <f t="shared" si="7"/>
        <v>1</v>
      </c>
      <c r="Z22" s="73">
        <f t="shared" si="8"/>
        <v>0.1809837970250178</v>
      </c>
      <c r="AA22" s="74">
        <f t="shared" si="9"/>
        <v>1</v>
      </c>
      <c r="AB22" s="127">
        <v>0.6723958333333333</v>
      </c>
      <c r="AC22" s="73">
        <f t="shared" si="10"/>
        <v>0.12170138888888882</v>
      </c>
      <c r="AD22" s="74">
        <f t="shared" si="11"/>
        <v>3</v>
      </c>
      <c r="AE22" s="73">
        <f t="shared" si="12"/>
        <v>0.12275331392105152</v>
      </c>
      <c r="AF22" s="74">
        <f t="shared" si="13"/>
        <v>3</v>
      </c>
      <c r="AG22" s="75">
        <v>0.68645833333333328</v>
      </c>
      <c r="AH22" s="73">
        <f t="shared" si="14"/>
        <v>0.22812499999999997</v>
      </c>
      <c r="AI22" s="74">
        <f t="shared" si="15"/>
        <v>1</v>
      </c>
      <c r="AJ22" s="73">
        <f t="shared" si="16"/>
        <v>0.23042265849801524</v>
      </c>
      <c r="AK22" s="74">
        <f t="shared" si="17"/>
        <v>1</v>
      </c>
      <c r="AL22" s="127">
        <v>0.53471064814814817</v>
      </c>
      <c r="AM22" s="73">
        <f t="shared" si="18"/>
        <v>8.6793981481481486E-2</v>
      </c>
      <c r="AN22" s="74">
        <f t="shared" si="19"/>
        <v>2</v>
      </c>
      <c r="AO22" s="73">
        <f t="shared" si="20"/>
        <v>8.7544184602374314E-2</v>
      </c>
      <c r="AP22" s="74">
        <f t="shared" si="21"/>
        <v>2</v>
      </c>
      <c r="AQ22" s="127" t="s">
        <v>84</v>
      </c>
      <c r="AR22" s="73" t="str">
        <f t="shared" si="22"/>
        <v xml:space="preserve"> </v>
      </c>
      <c r="AS22" s="74" t="str">
        <f t="shared" si="23"/>
        <v>n/f</v>
      </c>
      <c r="AT22" s="73" t="str">
        <f t="shared" si="24"/>
        <v xml:space="preserve"> </v>
      </c>
      <c r="AU22" s="74" t="str">
        <f t="shared" si="25"/>
        <v>n/f</v>
      </c>
      <c r="AV22" s="72">
        <v>0.77951388888888884</v>
      </c>
      <c r="AW22" s="73">
        <f t="shared" si="26"/>
        <v>9.895833333333337E-2</v>
      </c>
      <c r="AX22" s="74">
        <f t="shared" si="27"/>
        <v>1</v>
      </c>
      <c r="AY22" s="73">
        <f t="shared" si="28"/>
        <v>9.9955034508271506E-2</v>
      </c>
      <c r="AZ22" s="74">
        <f t="shared" si="29"/>
        <v>1</v>
      </c>
      <c r="BA22" s="127">
        <v>0.70499999999999996</v>
      </c>
      <c r="BB22" s="73">
        <f t="shared" si="30"/>
        <v>6.6111111111111009E-2</v>
      </c>
      <c r="BC22" s="74">
        <f t="shared" si="31"/>
        <v>9</v>
      </c>
      <c r="BD22" s="73">
        <f t="shared" si="32"/>
        <v>6.6682541998768011E-2</v>
      </c>
      <c r="BE22" s="74">
        <f t="shared" si="33"/>
        <v>14</v>
      </c>
      <c r="BF22" s="127">
        <v>0.59490740740740744</v>
      </c>
      <c r="BG22" s="73">
        <f t="shared" si="34"/>
        <v>0.20601851851851855</v>
      </c>
      <c r="BH22" s="74">
        <f t="shared" si="35"/>
        <v>10</v>
      </c>
      <c r="BI22" s="73">
        <f t="shared" si="36"/>
        <v>0.20836496610474242</v>
      </c>
      <c r="BJ22" s="74">
        <f t="shared" si="37"/>
        <v>12</v>
      </c>
      <c r="BK22" s="173"/>
      <c r="BL22" s="77">
        <f t="shared" si="38"/>
        <v>81</v>
      </c>
      <c r="BM22" s="81">
        <f t="shared" si="39"/>
        <v>1</v>
      </c>
      <c r="BN22" s="116">
        <f t="shared" si="40"/>
        <v>30.25</v>
      </c>
      <c r="BO22" s="80">
        <v>18</v>
      </c>
      <c r="BP22" s="80">
        <f t="shared" si="82"/>
        <v>13</v>
      </c>
      <c r="BQ22" s="81">
        <f t="shared" si="41"/>
        <v>3</v>
      </c>
      <c r="BR22" s="116">
        <f t="shared" si="42"/>
        <v>28</v>
      </c>
      <c r="BS22" s="79">
        <f t="shared" si="43"/>
        <v>58.25</v>
      </c>
      <c r="BT22" s="117">
        <f t="shared" si="44"/>
        <v>1</v>
      </c>
      <c r="BU22" s="118">
        <f t="shared" si="45"/>
        <v>31</v>
      </c>
      <c r="BV22" s="80">
        <v>18</v>
      </c>
      <c r="BW22" s="80">
        <f t="shared" si="83"/>
        <v>13</v>
      </c>
      <c r="BX22" s="81">
        <f t="shared" si="46"/>
        <v>1</v>
      </c>
      <c r="BY22" s="116">
        <f t="shared" si="84"/>
        <v>29.25</v>
      </c>
      <c r="BZ22" s="79">
        <f t="shared" si="47"/>
        <v>87.5</v>
      </c>
      <c r="CA22" s="117">
        <f t="shared" si="48"/>
        <v>1</v>
      </c>
      <c r="CB22" s="118">
        <f t="shared" si="49"/>
        <v>41</v>
      </c>
      <c r="CC22" s="80">
        <v>18</v>
      </c>
      <c r="CD22" s="80">
        <f t="shared" si="85"/>
        <v>12</v>
      </c>
      <c r="CE22" s="81">
        <f t="shared" si="50"/>
        <v>2</v>
      </c>
      <c r="CF22" s="116">
        <f t="shared" si="51"/>
        <v>27</v>
      </c>
      <c r="CG22" s="79">
        <f t="shared" si="52"/>
        <v>114.5</v>
      </c>
      <c r="CH22" s="117">
        <f t="shared" si="53"/>
        <v>1</v>
      </c>
      <c r="CI22" s="118">
        <f t="shared" si="54"/>
        <v>49</v>
      </c>
      <c r="CJ22" s="80">
        <v>18</v>
      </c>
      <c r="CK22" s="80">
        <f t="shared" si="86"/>
        <v>11</v>
      </c>
      <c r="CL22" s="81" t="str">
        <f t="shared" si="55"/>
        <v>n/f</v>
      </c>
      <c r="CM22" s="116">
        <f t="shared" si="56"/>
        <v>0.25</v>
      </c>
      <c r="CN22" s="79">
        <f t="shared" si="57"/>
        <v>114.75</v>
      </c>
      <c r="CO22" s="117">
        <f t="shared" si="58"/>
        <v>3</v>
      </c>
      <c r="CP22" s="118">
        <f t="shared" si="59"/>
        <v>59</v>
      </c>
      <c r="CQ22" s="80">
        <v>18</v>
      </c>
      <c r="CR22" s="80">
        <f t="shared" si="87"/>
        <v>8</v>
      </c>
      <c r="CS22" s="81">
        <f t="shared" si="88"/>
        <v>1</v>
      </c>
      <c r="CT22" s="116">
        <f t="shared" si="60"/>
        <v>25.25</v>
      </c>
      <c r="CU22" s="79">
        <f t="shared" si="61"/>
        <v>140</v>
      </c>
      <c r="CV22" s="117">
        <f t="shared" si="62"/>
        <v>2</v>
      </c>
      <c r="CW22" s="118">
        <f t="shared" si="63"/>
        <v>69</v>
      </c>
      <c r="CX22" s="80">
        <v>18</v>
      </c>
      <c r="CY22" s="80">
        <f t="shared" si="89"/>
        <v>8</v>
      </c>
      <c r="CZ22" s="81">
        <f t="shared" si="64"/>
        <v>14</v>
      </c>
      <c r="DA22" s="116">
        <f t="shared" si="92"/>
        <v>12</v>
      </c>
      <c r="DB22" s="79">
        <f t="shared" si="66"/>
        <v>152</v>
      </c>
      <c r="DC22" s="117">
        <f t="shared" si="67"/>
        <v>4</v>
      </c>
      <c r="DD22" s="118">
        <f t="shared" si="68"/>
        <v>74</v>
      </c>
      <c r="DE22" s="80">
        <v>18</v>
      </c>
      <c r="DF22" s="80">
        <f t="shared" si="90"/>
        <v>8</v>
      </c>
      <c r="DG22" s="81">
        <f t="shared" si="69"/>
        <v>12</v>
      </c>
      <c r="DH22" s="116">
        <f t="shared" si="70"/>
        <v>14</v>
      </c>
      <c r="DI22" s="79">
        <f t="shared" si="71"/>
        <v>166</v>
      </c>
      <c r="DJ22" s="82">
        <f t="shared" si="72"/>
        <v>4</v>
      </c>
      <c r="DK22" s="118">
        <f t="shared" si="73"/>
        <v>86</v>
      </c>
      <c r="DL22" s="80">
        <v>18</v>
      </c>
      <c r="DM22" s="80">
        <f t="shared" si="91"/>
        <v>8</v>
      </c>
      <c r="DN22" s="85">
        <f t="shared" si="74"/>
        <v>-0.25</v>
      </c>
      <c r="DO22" s="86"/>
      <c r="DP22" s="87">
        <f t="shared" si="75"/>
        <v>165.75</v>
      </c>
      <c r="DQ22" s="88">
        <f t="shared" si="76"/>
        <v>3</v>
      </c>
      <c r="DR22" s="89">
        <f t="shared" si="77"/>
        <v>59</v>
      </c>
      <c r="DS22" s="90">
        <f t="shared" si="78"/>
        <v>80</v>
      </c>
      <c r="DT22" s="84">
        <v>18</v>
      </c>
      <c r="DU22" s="84">
        <v>1</v>
      </c>
      <c r="DV22" s="82">
        <f t="shared" si="79"/>
        <v>3</v>
      </c>
      <c r="DW22" s="91" t="str">
        <f t="shared" si="80"/>
        <v xml:space="preserve">Сергей Лебедев </v>
      </c>
      <c r="DX22" s="92">
        <f t="shared" si="81"/>
        <v>81</v>
      </c>
    </row>
    <row r="23" spans="1:128" s="131" customFormat="1">
      <c r="A23" s="60">
        <v>19</v>
      </c>
      <c r="B23" s="108" t="s">
        <v>104</v>
      </c>
      <c r="C23" s="103">
        <v>17.495732748110214</v>
      </c>
      <c r="D23" s="103">
        <v>4.815898561326506</v>
      </c>
      <c r="E23" s="103">
        <v>17.282370153621066</v>
      </c>
      <c r="F23" s="103">
        <v>6.2179956108266268</v>
      </c>
      <c r="G23" s="103">
        <v>12.588393074859789</v>
      </c>
      <c r="H23" s="103">
        <v>2.2965081687393316</v>
      </c>
      <c r="I23" s="104">
        <v>11.49992735661</v>
      </c>
      <c r="J23" s="105">
        <f t="shared" si="0"/>
        <v>1031.9258024200983</v>
      </c>
      <c r="K23" s="106">
        <f t="shared" si="1"/>
        <v>52.551010786942179</v>
      </c>
      <c r="L23" s="130"/>
      <c r="M23" s="102"/>
      <c r="N23" s="108" t="s">
        <v>105</v>
      </c>
      <c r="O23" s="108" t="s">
        <v>106</v>
      </c>
      <c r="P23" s="68">
        <f t="shared" si="93"/>
        <v>52.551010786942179</v>
      </c>
      <c r="Q23" s="69">
        <v>1</v>
      </c>
      <c r="R23" s="69" t="s">
        <v>59</v>
      </c>
      <c r="S23" s="70">
        <v>91</v>
      </c>
      <c r="T23" s="71">
        <f t="shared" si="3"/>
        <v>1.016234477560541</v>
      </c>
      <c r="U23" s="71">
        <f t="shared" si="4"/>
        <v>1.014348473871403</v>
      </c>
      <c r="V23" s="126">
        <f t="shared" si="5"/>
        <v>1.0123061347883904</v>
      </c>
      <c r="W23" s="72">
        <v>0.64618055555555554</v>
      </c>
      <c r="X23" s="73">
        <f t="shared" si="6"/>
        <v>0.19131944444444443</v>
      </c>
      <c r="Y23" s="74">
        <f t="shared" si="7"/>
        <v>10</v>
      </c>
      <c r="Z23" s="73">
        <f t="shared" si="8"/>
        <v>0.19367384731541773</v>
      </c>
      <c r="AA23" s="74">
        <f t="shared" si="9"/>
        <v>12</v>
      </c>
      <c r="AB23" s="127">
        <v>0.68193287037037031</v>
      </c>
      <c r="AC23" s="73">
        <f t="shared" si="10"/>
        <v>0.13123842592592583</v>
      </c>
      <c r="AD23" s="74">
        <f t="shared" si="11"/>
        <v>10</v>
      </c>
      <c r="AE23" s="73">
        <f t="shared" si="12"/>
        <v>0.13285346368478645</v>
      </c>
      <c r="AF23" s="74">
        <f t="shared" si="13"/>
        <v>12</v>
      </c>
      <c r="AG23" s="75">
        <v>0.70987268518518509</v>
      </c>
      <c r="AH23" s="73">
        <f t="shared" si="14"/>
        <v>0.25153935185185178</v>
      </c>
      <c r="AI23" s="74">
        <f t="shared" si="15"/>
        <v>6</v>
      </c>
      <c r="AJ23" s="73">
        <f t="shared" si="16"/>
        <v>0.25514855766952771</v>
      </c>
      <c r="AK23" s="74">
        <f t="shared" si="17"/>
        <v>6</v>
      </c>
      <c r="AL23" s="127">
        <v>0.5408680555555555</v>
      </c>
      <c r="AM23" s="73">
        <f t="shared" si="18"/>
        <v>9.295138888888882E-2</v>
      </c>
      <c r="AN23" s="74">
        <f t="shared" si="19"/>
        <v>11</v>
      </c>
      <c r="AO23" s="73">
        <f t="shared" si="20"/>
        <v>9.4095261209323572E-2</v>
      </c>
      <c r="AP23" s="74">
        <f t="shared" si="21"/>
        <v>12</v>
      </c>
      <c r="AQ23" s="127">
        <v>0.61515046296296294</v>
      </c>
      <c r="AR23" s="73">
        <f t="shared" si="22"/>
        <v>0.19501157407407405</v>
      </c>
      <c r="AS23" s="74">
        <f t="shared" si="23"/>
        <v>8</v>
      </c>
      <c r="AT23" s="73">
        <f t="shared" si="24"/>
        <v>0.19741141278992577</v>
      </c>
      <c r="AU23" s="74">
        <f t="shared" si="25"/>
        <v>9</v>
      </c>
      <c r="AV23" s="72">
        <v>0.79637731481481477</v>
      </c>
      <c r="AW23" s="73">
        <f t="shared" si="26"/>
        <v>0.1158217592592593</v>
      </c>
      <c r="AX23" s="74">
        <f t="shared" si="27"/>
        <v>2</v>
      </c>
      <c r="AY23" s="73">
        <f t="shared" si="28"/>
        <v>0.11748362474573072</v>
      </c>
      <c r="AZ23" s="74">
        <f t="shared" si="29"/>
        <v>2</v>
      </c>
      <c r="BA23" s="127">
        <v>0.70835648148148145</v>
      </c>
      <c r="BB23" s="73">
        <f t="shared" si="30"/>
        <v>6.9467592592592498E-2</v>
      </c>
      <c r="BC23" s="74">
        <f t="shared" si="31"/>
        <v>20</v>
      </c>
      <c r="BD23" s="73">
        <f t="shared" si="32"/>
        <v>7.0322470150461933E-2</v>
      </c>
      <c r="BE23" s="74">
        <f t="shared" si="33"/>
        <v>20</v>
      </c>
      <c r="BF23" s="127">
        <v>0.59184027777777781</v>
      </c>
      <c r="BG23" s="73">
        <f t="shared" si="34"/>
        <v>0.20295138888888892</v>
      </c>
      <c r="BH23" s="74">
        <f t="shared" si="35"/>
        <v>8</v>
      </c>
      <c r="BI23" s="73">
        <f t="shared" si="36"/>
        <v>0.2062461986576862</v>
      </c>
      <c r="BJ23" s="74">
        <f t="shared" si="37"/>
        <v>10</v>
      </c>
      <c r="BK23" s="173"/>
      <c r="BL23" s="77">
        <f t="shared" si="38"/>
        <v>91</v>
      </c>
      <c r="BM23" s="81">
        <f t="shared" si="39"/>
        <v>12</v>
      </c>
      <c r="BN23" s="116">
        <f t="shared" si="40"/>
        <v>19</v>
      </c>
      <c r="BO23" s="80">
        <v>19</v>
      </c>
      <c r="BP23" s="80">
        <f t="shared" si="82"/>
        <v>12</v>
      </c>
      <c r="BQ23" s="81">
        <f t="shared" si="41"/>
        <v>12</v>
      </c>
      <c r="BR23" s="116">
        <f t="shared" si="42"/>
        <v>19</v>
      </c>
      <c r="BS23" s="79">
        <f t="shared" si="43"/>
        <v>38</v>
      </c>
      <c r="BT23" s="117">
        <f t="shared" si="44"/>
        <v>10</v>
      </c>
      <c r="BU23" s="118">
        <f t="shared" si="45"/>
        <v>30</v>
      </c>
      <c r="BV23" s="80">
        <v>19</v>
      </c>
      <c r="BW23" s="80">
        <f t="shared" si="83"/>
        <v>12</v>
      </c>
      <c r="BX23" s="81">
        <f t="shared" si="46"/>
        <v>6</v>
      </c>
      <c r="BY23" s="116">
        <f t="shared" si="84"/>
        <v>24</v>
      </c>
      <c r="BZ23" s="79">
        <f t="shared" si="47"/>
        <v>62</v>
      </c>
      <c r="CA23" s="117">
        <f t="shared" si="48"/>
        <v>7</v>
      </c>
      <c r="CB23" s="118">
        <f t="shared" si="49"/>
        <v>40</v>
      </c>
      <c r="CC23" s="80">
        <v>19</v>
      </c>
      <c r="CD23" s="80">
        <f t="shared" si="85"/>
        <v>11</v>
      </c>
      <c r="CE23" s="81">
        <f t="shared" si="50"/>
        <v>12</v>
      </c>
      <c r="CF23" s="116">
        <f t="shared" si="51"/>
        <v>17</v>
      </c>
      <c r="CG23" s="79">
        <f t="shared" si="52"/>
        <v>79</v>
      </c>
      <c r="CH23" s="117">
        <f t="shared" si="53"/>
        <v>9</v>
      </c>
      <c r="CI23" s="118">
        <f t="shared" si="54"/>
        <v>46</v>
      </c>
      <c r="CJ23" s="80">
        <v>19</v>
      </c>
      <c r="CK23" s="80">
        <f t="shared" si="86"/>
        <v>10</v>
      </c>
      <c r="CL23" s="81">
        <f t="shared" si="55"/>
        <v>9</v>
      </c>
      <c r="CM23" s="116">
        <f t="shared" si="56"/>
        <v>17</v>
      </c>
      <c r="CN23" s="79">
        <f t="shared" si="57"/>
        <v>96</v>
      </c>
      <c r="CO23" s="117">
        <f t="shared" si="58"/>
        <v>9</v>
      </c>
      <c r="CP23" s="118">
        <f t="shared" si="59"/>
        <v>54</v>
      </c>
      <c r="CQ23" s="80">
        <v>19</v>
      </c>
      <c r="CR23" s="80">
        <f t="shared" si="87"/>
        <v>7</v>
      </c>
      <c r="CS23" s="81">
        <f t="shared" si="88"/>
        <v>2</v>
      </c>
      <c r="CT23" s="116">
        <f t="shared" si="60"/>
        <v>24</v>
      </c>
      <c r="CU23" s="79">
        <f t="shared" si="61"/>
        <v>120</v>
      </c>
      <c r="CV23" s="117">
        <f t="shared" si="62"/>
        <v>8</v>
      </c>
      <c r="CW23" s="118">
        <f t="shared" si="63"/>
        <v>56</v>
      </c>
      <c r="CX23" s="80">
        <v>19</v>
      </c>
      <c r="CY23" s="80">
        <f t="shared" si="89"/>
        <v>7</v>
      </c>
      <c r="CZ23" s="81">
        <f t="shared" si="64"/>
        <v>20</v>
      </c>
      <c r="DA23" s="116">
        <f t="shared" si="92"/>
        <v>6</v>
      </c>
      <c r="DB23" s="79">
        <f t="shared" si="66"/>
        <v>126</v>
      </c>
      <c r="DC23" s="117">
        <f t="shared" si="67"/>
        <v>9</v>
      </c>
      <c r="DD23" s="118">
        <f t="shared" si="68"/>
        <v>73.25</v>
      </c>
      <c r="DE23" s="80">
        <v>19</v>
      </c>
      <c r="DF23" s="80">
        <f t="shared" si="90"/>
        <v>7</v>
      </c>
      <c r="DG23" s="81">
        <f t="shared" si="69"/>
        <v>10</v>
      </c>
      <c r="DH23" s="116">
        <f t="shared" si="70"/>
        <v>16</v>
      </c>
      <c r="DI23" s="79">
        <f t="shared" si="71"/>
        <v>142</v>
      </c>
      <c r="DJ23" s="82">
        <f t="shared" si="72"/>
        <v>9</v>
      </c>
      <c r="DK23" s="118">
        <f t="shared" si="73"/>
        <v>83</v>
      </c>
      <c r="DL23" s="80">
        <v>19</v>
      </c>
      <c r="DM23" s="80">
        <f t="shared" si="91"/>
        <v>7</v>
      </c>
      <c r="DN23" s="85">
        <f t="shared" si="74"/>
        <v>-6</v>
      </c>
      <c r="DO23" s="86"/>
      <c r="DP23" s="87">
        <f t="shared" si="75"/>
        <v>136</v>
      </c>
      <c r="DQ23" s="88">
        <f t="shared" si="76"/>
        <v>9</v>
      </c>
      <c r="DR23" s="89">
        <f t="shared" si="77"/>
        <v>83</v>
      </c>
      <c r="DS23" s="90">
        <f t="shared" si="78"/>
        <v>79</v>
      </c>
      <c r="DT23" s="84">
        <v>19</v>
      </c>
      <c r="DU23" s="84">
        <v>1</v>
      </c>
      <c r="DV23" s="82">
        <f t="shared" si="79"/>
        <v>9</v>
      </c>
      <c r="DW23" s="91" t="str">
        <f t="shared" si="80"/>
        <v xml:space="preserve">Илья Терентьев </v>
      </c>
      <c r="DX23" s="92">
        <f t="shared" si="81"/>
        <v>91</v>
      </c>
    </row>
    <row r="24" spans="1:128" s="131" customFormat="1">
      <c r="A24" s="60">
        <v>20</v>
      </c>
      <c r="B24" s="47" t="s">
        <v>107</v>
      </c>
      <c r="C24" s="97">
        <v>16.7</v>
      </c>
      <c r="D24" s="97">
        <v>5.8</v>
      </c>
      <c r="E24" s="97">
        <v>16.399999999999999</v>
      </c>
      <c r="F24" s="97">
        <v>5.95</v>
      </c>
      <c r="G24" s="97">
        <v>14.3</v>
      </c>
      <c r="H24" s="97">
        <v>2.1</v>
      </c>
      <c r="I24" s="98">
        <v>12.7</v>
      </c>
      <c r="J24" s="99">
        <f t="shared" si="0"/>
        <v>1046.5695084200001</v>
      </c>
      <c r="K24" s="100">
        <f t="shared" si="1"/>
        <v>61.806736214578528</v>
      </c>
      <c r="L24" s="101">
        <f t="shared" ref="L24:L34" si="94">K24*$L$2</f>
        <v>3.0903368107289264</v>
      </c>
      <c r="M24" s="47"/>
      <c r="N24" t="s">
        <v>108</v>
      </c>
      <c r="O24" t="s">
        <v>109</v>
      </c>
      <c r="P24" s="68">
        <f t="shared" si="93"/>
        <v>64.897073025307449</v>
      </c>
      <c r="Q24" s="69">
        <v>1</v>
      </c>
      <c r="R24" s="69" t="s">
        <v>110</v>
      </c>
      <c r="S24" s="70" t="s">
        <v>111</v>
      </c>
      <c r="T24" s="71">
        <f t="shared" si="3"/>
        <v>0.99320903894132406</v>
      </c>
      <c r="U24" s="71">
        <f t="shared" si="4"/>
        <v>0.99398212324268287</v>
      </c>
      <c r="V24" s="126">
        <f t="shared" si="5"/>
        <v>0.9948239055053868</v>
      </c>
      <c r="W24" s="72">
        <v>0.64870370370370367</v>
      </c>
      <c r="X24" s="73">
        <f t="shared" si="6"/>
        <v>0.19384259259259257</v>
      </c>
      <c r="Y24" s="74">
        <f t="shared" si="7"/>
        <v>14</v>
      </c>
      <c r="Z24" s="73">
        <f t="shared" si="8"/>
        <v>0.19283924501625249</v>
      </c>
      <c r="AA24" s="74">
        <f t="shared" si="9"/>
        <v>10</v>
      </c>
      <c r="AB24" s="127">
        <v>0.71113425925925933</v>
      </c>
      <c r="AC24" s="73">
        <f t="shared" si="10"/>
        <v>0.16043981481481484</v>
      </c>
      <c r="AD24" s="74">
        <f t="shared" si="11"/>
        <v>22</v>
      </c>
      <c r="AE24" s="73">
        <f t="shared" si="12"/>
        <v>0.1596093631726351</v>
      </c>
      <c r="AF24" s="74">
        <f t="shared" si="13"/>
        <v>22</v>
      </c>
      <c r="AG24" s="75">
        <v>0.78563657407407406</v>
      </c>
      <c r="AH24" s="73">
        <f t="shared" si="14"/>
        <v>0.32730324074074074</v>
      </c>
      <c r="AI24" s="74">
        <f t="shared" si="15"/>
        <v>19</v>
      </c>
      <c r="AJ24" s="73">
        <f t="shared" si="16"/>
        <v>0.32533357017569248</v>
      </c>
      <c r="AK24" s="74">
        <f t="shared" si="17"/>
        <v>19</v>
      </c>
      <c r="AL24" s="127">
        <v>0.55046296296296293</v>
      </c>
      <c r="AM24" s="73">
        <f t="shared" si="18"/>
        <v>0.10254629629629625</v>
      </c>
      <c r="AN24" s="74">
        <f t="shared" si="19"/>
        <v>20</v>
      </c>
      <c r="AO24" s="73">
        <f t="shared" si="20"/>
        <v>0.10201550697659402</v>
      </c>
      <c r="AP24" s="74">
        <f t="shared" si="21"/>
        <v>21</v>
      </c>
      <c r="AQ24" s="127">
        <v>0.62501157407407404</v>
      </c>
      <c r="AR24" s="73">
        <f t="shared" si="22"/>
        <v>0.20487268518518514</v>
      </c>
      <c r="AS24" s="74">
        <f t="shared" si="23"/>
        <v>16</v>
      </c>
      <c r="AT24" s="73">
        <f t="shared" si="24"/>
        <v>0.20381224480730148</v>
      </c>
      <c r="AU24" s="74">
        <f t="shared" si="25"/>
        <v>16</v>
      </c>
      <c r="AV24" s="72">
        <v>0.82789351851851845</v>
      </c>
      <c r="AW24" s="73">
        <f t="shared" si="26"/>
        <v>0.14733796296296298</v>
      </c>
      <c r="AX24" s="74">
        <f t="shared" si="27"/>
        <v>16</v>
      </c>
      <c r="AY24" s="73">
        <f t="shared" si="28"/>
        <v>0.14645130126017772</v>
      </c>
      <c r="AZ24" s="74">
        <f t="shared" si="29"/>
        <v>16</v>
      </c>
      <c r="BA24" s="127">
        <v>0.70578703703703705</v>
      </c>
      <c r="BB24" s="73">
        <f t="shared" si="30"/>
        <v>6.6898148148148096E-2</v>
      </c>
      <c r="BC24" s="74">
        <f t="shared" si="31"/>
        <v>16</v>
      </c>
      <c r="BD24" s="73">
        <f t="shared" si="32"/>
        <v>6.6551877011818653E-2</v>
      </c>
      <c r="BE24" s="74">
        <f t="shared" si="33"/>
        <v>12</v>
      </c>
      <c r="BF24" s="127">
        <v>0.61805555555555558</v>
      </c>
      <c r="BG24" s="73">
        <f t="shared" si="34"/>
        <v>0.22916666666666669</v>
      </c>
      <c r="BH24" s="74">
        <f t="shared" si="35"/>
        <v>22</v>
      </c>
      <c r="BI24" s="73">
        <f t="shared" si="36"/>
        <v>0.22761040475738678</v>
      </c>
      <c r="BJ24" s="74">
        <f t="shared" si="37"/>
        <v>21</v>
      </c>
      <c r="BK24" s="173"/>
      <c r="BL24" s="77" t="str">
        <f t="shared" si="38"/>
        <v>1 </v>
      </c>
      <c r="BM24" s="81">
        <f t="shared" si="39"/>
        <v>10</v>
      </c>
      <c r="BN24" s="116">
        <f t="shared" si="40"/>
        <v>21</v>
      </c>
      <c r="BO24" s="80">
        <v>20</v>
      </c>
      <c r="BP24" s="80">
        <f t="shared" si="82"/>
        <v>11</v>
      </c>
      <c r="BQ24" s="81">
        <f t="shared" si="41"/>
        <v>22</v>
      </c>
      <c r="BR24" s="116">
        <f t="shared" si="42"/>
        <v>9</v>
      </c>
      <c r="BS24" s="79">
        <f t="shared" si="43"/>
        <v>30</v>
      </c>
      <c r="BT24" s="117">
        <f t="shared" si="44"/>
        <v>19</v>
      </c>
      <c r="BU24" s="118">
        <f t="shared" si="45"/>
        <v>24</v>
      </c>
      <c r="BV24" s="80">
        <v>20</v>
      </c>
      <c r="BW24" s="80">
        <f t="shared" si="83"/>
        <v>11</v>
      </c>
      <c r="BX24" s="81">
        <f t="shared" si="46"/>
        <v>19</v>
      </c>
      <c r="BY24" s="116">
        <f t="shared" si="84"/>
        <v>11</v>
      </c>
      <c r="BZ24" s="79">
        <f t="shared" si="47"/>
        <v>41</v>
      </c>
      <c r="CA24" s="117">
        <f t="shared" si="48"/>
        <v>18</v>
      </c>
      <c r="CB24" s="118">
        <f t="shared" si="49"/>
        <v>40</v>
      </c>
      <c r="CC24" s="80">
        <v>20</v>
      </c>
      <c r="CD24" s="80">
        <f t="shared" si="85"/>
        <v>10</v>
      </c>
      <c r="CE24" s="81">
        <f t="shared" si="50"/>
        <v>21</v>
      </c>
      <c r="CF24" s="116">
        <f t="shared" si="51"/>
        <v>8</v>
      </c>
      <c r="CG24" s="79">
        <f t="shared" si="52"/>
        <v>49</v>
      </c>
      <c r="CH24" s="117">
        <f t="shared" si="53"/>
        <v>18</v>
      </c>
      <c r="CI24" s="118">
        <f t="shared" si="54"/>
        <v>42</v>
      </c>
      <c r="CJ24" s="80">
        <v>20</v>
      </c>
      <c r="CK24" s="80">
        <f t="shared" si="86"/>
        <v>9</v>
      </c>
      <c r="CL24" s="81">
        <f t="shared" si="55"/>
        <v>16</v>
      </c>
      <c r="CM24" s="116">
        <f t="shared" si="56"/>
        <v>10</v>
      </c>
      <c r="CN24" s="79">
        <f t="shared" si="57"/>
        <v>59</v>
      </c>
      <c r="CO24" s="117">
        <f t="shared" si="58"/>
        <v>18</v>
      </c>
      <c r="CP24" s="118">
        <f t="shared" si="59"/>
        <v>48</v>
      </c>
      <c r="CQ24" s="80">
        <v>20</v>
      </c>
      <c r="CR24" s="80">
        <f t="shared" si="87"/>
        <v>6</v>
      </c>
      <c r="CS24" s="81">
        <f t="shared" si="88"/>
        <v>16</v>
      </c>
      <c r="CT24" s="116">
        <f t="shared" si="60"/>
        <v>10</v>
      </c>
      <c r="CU24" s="79">
        <f t="shared" si="61"/>
        <v>69</v>
      </c>
      <c r="CV24" s="117">
        <f t="shared" si="62"/>
        <v>18</v>
      </c>
      <c r="CW24" s="118">
        <f t="shared" si="63"/>
        <v>54.25</v>
      </c>
      <c r="CX24" s="80">
        <v>20</v>
      </c>
      <c r="CY24" s="80">
        <f t="shared" si="89"/>
        <v>6</v>
      </c>
      <c r="CZ24" s="81">
        <f t="shared" si="64"/>
        <v>12</v>
      </c>
      <c r="DA24" s="116">
        <f t="shared" si="92"/>
        <v>14</v>
      </c>
      <c r="DB24" s="79">
        <f t="shared" si="66"/>
        <v>83</v>
      </c>
      <c r="DC24" s="117">
        <f t="shared" si="67"/>
        <v>15</v>
      </c>
      <c r="DD24" s="118">
        <f t="shared" si="68"/>
        <v>72</v>
      </c>
      <c r="DE24" s="80">
        <v>20</v>
      </c>
      <c r="DF24" s="80">
        <f t="shared" si="90"/>
        <v>6</v>
      </c>
      <c r="DG24" s="81">
        <f t="shared" si="69"/>
        <v>21</v>
      </c>
      <c r="DH24" s="116">
        <f t="shared" si="70"/>
        <v>5</v>
      </c>
      <c r="DI24" s="79">
        <f t="shared" si="71"/>
        <v>88</v>
      </c>
      <c r="DJ24" s="82">
        <f t="shared" si="72"/>
        <v>15</v>
      </c>
      <c r="DK24" s="118">
        <f t="shared" si="73"/>
        <v>79</v>
      </c>
      <c r="DL24" s="80">
        <v>20</v>
      </c>
      <c r="DM24" s="80">
        <f t="shared" si="91"/>
        <v>6</v>
      </c>
      <c r="DN24" s="85">
        <f t="shared" si="74"/>
        <v>-5</v>
      </c>
      <c r="DO24" s="86"/>
      <c r="DP24" s="87">
        <f t="shared" si="75"/>
        <v>83</v>
      </c>
      <c r="DQ24" s="88">
        <f t="shared" si="76"/>
        <v>17</v>
      </c>
      <c r="DR24" s="89">
        <f t="shared" si="77"/>
        <v>137</v>
      </c>
      <c r="DS24" s="90">
        <f t="shared" si="78"/>
        <v>77</v>
      </c>
      <c r="DT24" s="84">
        <v>20</v>
      </c>
      <c r="DU24" s="84">
        <v>1</v>
      </c>
      <c r="DV24" s="82">
        <f t="shared" si="79"/>
        <v>17</v>
      </c>
      <c r="DW24" s="91" t="str">
        <f t="shared" si="80"/>
        <v xml:space="preserve">Евгений Казанкин </v>
      </c>
      <c r="DX24" s="92" t="str">
        <f t="shared" si="81"/>
        <v>1 </v>
      </c>
    </row>
    <row r="25" spans="1:128" s="131" customFormat="1">
      <c r="A25" s="60">
        <v>21</v>
      </c>
      <c r="B25" s="47" t="s">
        <v>107</v>
      </c>
      <c r="C25" s="97">
        <v>16.7</v>
      </c>
      <c r="D25" s="97">
        <v>5.8</v>
      </c>
      <c r="E25" s="97">
        <v>16.399999999999999</v>
      </c>
      <c r="F25" s="97">
        <v>5.95</v>
      </c>
      <c r="G25" s="97">
        <v>14.3</v>
      </c>
      <c r="H25" s="97">
        <v>2.1</v>
      </c>
      <c r="I25" s="98">
        <v>12.7</v>
      </c>
      <c r="J25" s="99">
        <f t="shared" si="0"/>
        <v>1046.5695084200001</v>
      </c>
      <c r="K25" s="100">
        <f t="shared" si="1"/>
        <v>61.806736214578528</v>
      </c>
      <c r="L25" s="101">
        <f t="shared" si="94"/>
        <v>3.0903368107289264</v>
      </c>
      <c r="M25" s="47"/>
      <c r="N25" t="s">
        <v>112</v>
      </c>
      <c r="O25" t="s">
        <v>113</v>
      </c>
      <c r="P25" s="68">
        <f t="shared" si="93"/>
        <v>64.897073025307449</v>
      </c>
      <c r="Q25" s="69">
        <v>1</v>
      </c>
      <c r="R25" s="69" t="s">
        <v>110</v>
      </c>
      <c r="S25" s="70">
        <v>10</v>
      </c>
      <c r="T25" s="71">
        <f t="shared" si="3"/>
        <v>0.99320903894132406</v>
      </c>
      <c r="U25" s="71">
        <f t="shared" si="4"/>
        <v>0.99398212324268287</v>
      </c>
      <c r="V25" s="126">
        <f t="shared" si="5"/>
        <v>0.9948239055053868</v>
      </c>
      <c r="W25" s="72">
        <v>0.65144675925925921</v>
      </c>
      <c r="X25" s="73">
        <f t="shared" si="6"/>
        <v>0.19658564814814811</v>
      </c>
      <c r="Y25" s="74">
        <f t="shared" si="7"/>
        <v>18</v>
      </c>
      <c r="Z25" s="73">
        <f t="shared" si="8"/>
        <v>0.19556810225704852</v>
      </c>
      <c r="AA25" s="74">
        <f t="shared" si="9"/>
        <v>15</v>
      </c>
      <c r="AB25" s="127">
        <v>0.69534722222222223</v>
      </c>
      <c r="AC25" s="73">
        <f t="shared" si="10"/>
        <v>0.14465277777777774</v>
      </c>
      <c r="AD25" s="74">
        <f t="shared" si="11"/>
        <v>17</v>
      </c>
      <c r="AE25" s="73">
        <f t="shared" si="12"/>
        <v>0.14390404133109169</v>
      </c>
      <c r="AF25" s="74">
        <f t="shared" si="13"/>
        <v>16</v>
      </c>
      <c r="AG25" s="75">
        <v>0.71724537037037028</v>
      </c>
      <c r="AH25" s="73">
        <f t="shared" si="14"/>
        <v>0.25891203703703697</v>
      </c>
      <c r="AI25" s="74">
        <f t="shared" si="15"/>
        <v>9</v>
      </c>
      <c r="AJ25" s="73">
        <f t="shared" si="16"/>
        <v>0.25735393630716213</v>
      </c>
      <c r="AK25" s="74">
        <f t="shared" si="17"/>
        <v>8</v>
      </c>
      <c r="AL25" s="127">
        <v>0.54659722222222229</v>
      </c>
      <c r="AM25" s="73">
        <f t="shared" si="18"/>
        <v>9.8680555555555605E-2</v>
      </c>
      <c r="AN25" s="74">
        <f t="shared" si="19"/>
        <v>16</v>
      </c>
      <c r="AO25" s="73">
        <f t="shared" si="20"/>
        <v>9.8169775675219118E-2</v>
      </c>
      <c r="AP25" s="74">
        <f t="shared" si="21"/>
        <v>16</v>
      </c>
      <c r="AQ25" s="127">
        <v>0.62641203703703707</v>
      </c>
      <c r="AR25" s="73">
        <f t="shared" si="22"/>
        <v>0.20627314814814818</v>
      </c>
      <c r="AS25" s="74">
        <f t="shared" si="23"/>
        <v>17</v>
      </c>
      <c r="AT25" s="73">
        <f t="shared" si="24"/>
        <v>0.20520545884163202</v>
      </c>
      <c r="AU25" s="74">
        <f t="shared" si="25"/>
        <v>17</v>
      </c>
      <c r="AV25" s="72" t="s">
        <v>84</v>
      </c>
      <c r="AW25" s="73" t="str">
        <f t="shared" si="26"/>
        <v xml:space="preserve"> </v>
      </c>
      <c r="AX25" s="74" t="str">
        <f t="shared" si="27"/>
        <v>n/f</v>
      </c>
      <c r="AY25" s="73" t="str">
        <f t="shared" si="28"/>
        <v xml:space="preserve"> </v>
      </c>
      <c r="AZ25" s="74" t="str">
        <f t="shared" si="29"/>
        <v>n/f</v>
      </c>
      <c r="BA25" s="127">
        <v>0.7103356481481482</v>
      </c>
      <c r="BB25" s="73">
        <f t="shared" si="30"/>
        <v>7.1446759259259252E-2</v>
      </c>
      <c r="BC25" s="74">
        <f t="shared" si="31"/>
        <v>21</v>
      </c>
      <c r="BD25" s="73">
        <f t="shared" si="32"/>
        <v>7.1076944081999438E-2</v>
      </c>
      <c r="BE25" s="74">
        <f t="shared" si="33"/>
        <v>21</v>
      </c>
      <c r="BF25" s="127">
        <v>0.59525462962962961</v>
      </c>
      <c r="BG25" s="73">
        <f t="shared" si="34"/>
        <v>0.20636574074074071</v>
      </c>
      <c r="BH25" s="74">
        <f t="shared" si="35"/>
        <v>11</v>
      </c>
      <c r="BI25" s="73">
        <f t="shared" si="36"/>
        <v>0.20496431903152554</v>
      </c>
      <c r="BJ25" s="74">
        <f t="shared" si="37"/>
        <v>9</v>
      </c>
      <c r="BK25" s="173"/>
      <c r="BL25" s="77">
        <f t="shared" si="38"/>
        <v>10</v>
      </c>
      <c r="BM25" s="81">
        <f t="shared" si="39"/>
        <v>15</v>
      </c>
      <c r="BN25" s="116">
        <f t="shared" si="40"/>
        <v>16</v>
      </c>
      <c r="BO25" s="80">
        <v>21</v>
      </c>
      <c r="BP25" s="80">
        <f t="shared" si="82"/>
        <v>10</v>
      </c>
      <c r="BQ25" s="81">
        <f t="shared" si="41"/>
        <v>16</v>
      </c>
      <c r="BR25" s="116">
        <f t="shared" si="42"/>
        <v>15</v>
      </c>
      <c r="BS25" s="79">
        <f t="shared" si="43"/>
        <v>31</v>
      </c>
      <c r="BT25" s="117">
        <f t="shared" si="44"/>
        <v>17</v>
      </c>
      <c r="BU25" s="118">
        <f t="shared" si="45"/>
        <v>23</v>
      </c>
      <c r="BV25" s="80">
        <v>21</v>
      </c>
      <c r="BW25" s="80">
        <f t="shared" si="83"/>
        <v>10</v>
      </c>
      <c r="BX25" s="81">
        <f t="shared" si="46"/>
        <v>8</v>
      </c>
      <c r="BY25" s="116">
        <f t="shared" si="84"/>
        <v>22</v>
      </c>
      <c r="BZ25" s="79">
        <f t="shared" si="47"/>
        <v>53</v>
      </c>
      <c r="CA25" s="117">
        <f t="shared" si="48"/>
        <v>10</v>
      </c>
      <c r="CB25" s="118">
        <f t="shared" si="49"/>
        <v>40</v>
      </c>
      <c r="CC25" s="80">
        <v>21</v>
      </c>
      <c r="CD25" s="80">
        <f t="shared" si="85"/>
        <v>9</v>
      </c>
      <c r="CE25" s="81">
        <f t="shared" si="50"/>
        <v>16</v>
      </c>
      <c r="CF25" s="116">
        <f t="shared" si="51"/>
        <v>13</v>
      </c>
      <c r="CG25" s="79">
        <f t="shared" si="52"/>
        <v>66</v>
      </c>
      <c r="CH25" s="117">
        <f t="shared" si="53"/>
        <v>12</v>
      </c>
      <c r="CI25" s="118">
        <f t="shared" si="54"/>
        <v>42</v>
      </c>
      <c r="CJ25" s="80">
        <v>21</v>
      </c>
      <c r="CK25" s="80">
        <f t="shared" si="86"/>
        <v>8</v>
      </c>
      <c r="CL25" s="81">
        <f t="shared" si="55"/>
        <v>17</v>
      </c>
      <c r="CM25" s="116">
        <f t="shared" si="56"/>
        <v>9</v>
      </c>
      <c r="CN25" s="79">
        <f t="shared" si="57"/>
        <v>75</v>
      </c>
      <c r="CO25" s="117">
        <f t="shared" si="58"/>
        <v>15</v>
      </c>
      <c r="CP25" s="118">
        <f t="shared" si="59"/>
        <v>48</v>
      </c>
      <c r="CQ25" s="80">
        <v>21</v>
      </c>
      <c r="CR25" s="80">
        <f t="shared" si="87"/>
        <v>5</v>
      </c>
      <c r="CS25" s="81" t="str">
        <f t="shared" si="88"/>
        <v>n/f</v>
      </c>
      <c r="CT25" s="116">
        <f t="shared" si="60"/>
        <v>0.25</v>
      </c>
      <c r="CU25" s="79">
        <f t="shared" si="61"/>
        <v>75.25</v>
      </c>
      <c r="CV25" s="117">
        <f t="shared" si="62"/>
        <v>15</v>
      </c>
      <c r="CW25" s="118">
        <f t="shared" si="63"/>
        <v>54</v>
      </c>
      <c r="CX25" s="80">
        <v>21</v>
      </c>
      <c r="CY25" s="80">
        <f t="shared" si="89"/>
        <v>5</v>
      </c>
      <c r="CZ25" s="81">
        <f t="shared" si="64"/>
        <v>21</v>
      </c>
      <c r="DA25" s="116">
        <f t="shared" si="92"/>
        <v>5</v>
      </c>
      <c r="DB25" s="79">
        <f t="shared" si="66"/>
        <v>80.25</v>
      </c>
      <c r="DC25" s="117">
        <f t="shared" si="67"/>
        <v>16</v>
      </c>
      <c r="DD25" s="118">
        <f t="shared" si="68"/>
        <v>66</v>
      </c>
      <c r="DE25" s="80">
        <v>21</v>
      </c>
      <c r="DF25" s="80">
        <f t="shared" si="90"/>
        <v>5</v>
      </c>
      <c r="DG25" s="81">
        <f t="shared" si="69"/>
        <v>9</v>
      </c>
      <c r="DH25" s="116">
        <f t="shared" si="70"/>
        <v>17</v>
      </c>
      <c r="DI25" s="79">
        <f t="shared" si="71"/>
        <v>97.25</v>
      </c>
      <c r="DJ25" s="82">
        <f t="shared" si="72"/>
        <v>14</v>
      </c>
      <c r="DK25" s="118">
        <f t="shared" si="73"/>
        <v>77.25</v>
      </c>
      <c r="DL25" s="80">
        <v>21</v>
      </c>
      <c r="DM25" s="80">
        <f t="shared" si="91"/>
        <v>5</v>
      </c>
      <c r="DN25" s="85">
        <f t="shared" si="74"/>
        <v>-0.25</v>
      </c>
      <c r="DO25" s="86"/>
      <c r="DP25" s="87">
        <f t="shared" si="75"/>
        <v>97</v>
      </c>
      <c r="DQ25" s="88">
        <f t="shared" si="76"/>
        <v>13</v>
      </c>
      <c r="DR25" s="89">
        <f t="shared" si="77"/>
        <v>127</v>
      </c>
      <c r="DS25" s="90">
        <f t="shared" si="78"/>
        <v>76</v>
      </c>
      <c r="DT25" s="84">
        <v>21</v>
      </c>
      <c r="DU25" s="84">
        <v>1</v>
      </c>
      <c r="DV25" s="132">
        <v>26</v>
      </c>
      <c r="DW25" s="91" t="str">
        <f t="shared" si="80"/>
        <v xml:space="preserve">Петр Казанкин </v>
      </c>
      <c r="DX25" s="92">
        <f t="shared" si="81"/>
        <v>10</v>
      </c>
    </row>
    <row r="26" spans="1:128" s="131" customFormat="1">
      <c r="A26" s="60">
        <v>22</v>
      </c>
      <c r="B26" s="47" t="s">
        <v>107</v>
      </c>
      <c r="C26" s="97">
        <v>16.7</v>
      </c>
      <c r="D26" s="97">
        <v>5.8</v>
      </c>
      <c r="E26" s="97">
        <v>16.399999999999999</v>
      </c>
      <c r="F26" s="97">
        <v>5.95</v>
      </c>
      <c r="G26" s="97">
        <v>14.3</v>
      </c>
      <c r="H26" s="97">
        <v>2.1</v>
      </c>
      <c r="I26" s="98">
        <v>12.7</v>
      </c>
      <c r="J26" s="99">
        <f t="shared" si="0"/>
        <v>1046.5695084200001</v>
      </c>
      <c r="K26" s="100">
        <f t="shared" si="1"/>
        <v>61.806736214578528</v>
      </c>
      <c r="L26" s="101">
        <f t="shared" si="94"/>
        <v>3.0903368107289264</v>
      </c>
      <c r="M26" s="47"/>
      <c r="N26" t="s">
        <v>114</v>
      </c>
      <c r="O26" t="s">
        <v>115</v>
      </c>
      <c r="P26" s="68">
        <f t="shared" si="93"/>
        <v>64.897073025307449</v>
      </c>
      <c r="Q26" s="69">
        <v>1</v>
      </c>
      <c r="R26" s="69" t="s">
        <v>110</v>
      </c>
      <c r="S26" s="70">
        <v>11</v>
      </c>
      <c r="T26" s="71">
        <f t="shared" si="3"/>
        <v>0.99320903894132406</v>
      </c>
      <c r="U26" s="71">
        <f t="shared" si="4"/>
        <v>0.99398212324268287</v>
      </c>
      <c r="V26" s="126">
        <f t="shared" si="5"/>
        <v>0.9948239055053868</v>
      </c>
      <c r="W26" s="72" t="s">
        <v>84</v>
      </c>
      <c r="X26" s="73" t="str">
        <f t="shared" si="6"/>
        <v xml:space="preserve"> </v>
      </c>
      <c r="Y26" s="74" t="str">
        <f t="shared" si="7"/>
        <v>n/f</v>
      </c>
      <c r="Z26" s="73" t="str">
        <f t="shared" si="8"/>
        <v xml:space="preserve"> </v>
      </c>
      <c r="AA26" s="74" t="str">
        <f t="shared" si="9"/>
        <v>n/f</v>
      </c>
      <c r="AB26" s="127">
        <v>0.72870370370370363</v>
      </c>
      <c r="AC26" s="73">
        <f t="shared" si="10"/>
        <v>0.17800925925925914</v>
      </c>
      <c r="AD26" s="74">
        <f t="shared" si="11"/>
        <v>28</v>
      </c>
      <c r="AE26" s="73">
        <f t="shared" si="12"/>
        <v>0.17708786651241712</v>
      </c>
      <c r="AF26" s="74">
        <f t="shared" si="13"/>
        <v>28</v>
      </c>
      <c r="AG26" s="75">
        <v>0.78285879629629629</v>
      </c>
      <c r="AH26" s="73">
        <f t="shared" si="14"/>
        <v>0.32452546296296297</v>
      </c>
      <c r="AI26" s="74">
        <f t="shared" si="15"/>
        <v>16</v>
      </c>
      <c r="AJ26" s="73">
        <f t="shared" si="16"/>
        <v>0.32257250872224058</v>
      </c>
      <c r="AK26" s="74">
        <f t="shared" si="17"/>
        <v>15</v>
      </c>
      <c r="AL26" s="127">
        <v>0.5527199074074074</v>
      </c>
      <c r="AM26" s="73">
        <f t="shared" si="18"/>
        <v>0.10480324074074071</v>
      </c>
      <c r="AN26" s="74">
        <f t="shared" si="19"/>
        <v>22</v>
      </c>
      <c r="AO26" s="73">
        <f t="shared" si="20"/>
        <v>0.10426076926332493</v>
      </c>
      <c r="AP26" s="74">
        <f t="shared" si="21"/>
        <v>22</v>
      </c>
      <c r="AQ26" s="127">
        <v>0.68998842592592602</v>
      </c>
      <c r="AR26" s="73">
        <f t="shared" si="22"/>
        <v>0.26984953703703712</v>
      </c>
      <c r="AS26" s="74">
        <f t="shared" si="23"/>
        <v>22</v>
      </c>
      <c r="AT26" s="73">
        <f t="shared" si="24"/>
        <v>0.26845277033400577</v>
      </c>
      <c r="AU26" s="74">
        <f t="shared" si="25"/>
        <v>22</v>
      </c>
      <c r="AV26" s="72" t="s">
        <v>84</v>
      </c>
      <c r="AW26" s="73" t="str">
        <f t="shared" si="26"/>
        <v xml:space="preserve"> </v>
      </c>
      <c r="AX26" s="74" t="str">
        <f t="shared" si="27"/>
        <v>n/f</v>
      </c>
      <c r="AY26" s="73" t="str">
        <f t="shared" si="28"/>
        <v xml:space="preserve"> </v>
      </c>
      <c r="AZ26" s="74" t="str">
        <f t="shared" si="29"/>
        <v>n/f</v>
      </c>
      <c r="BA26" s="127">
        <v>0.71038194444444447</v>
      </c>
      <c r="BB26" s="73">
        <f t="shared" si="30"/>
        <v>7.1493055555555518E-2</v>
      </c>
      <c r="BC26" s="74">
        <f t="shared" si="31"/>
        <v>23</v>
      </c>
      <c r="BD26" s="73">
        <f t="shared" si="32"/>
        <v>7.1123000744291329E-2</v>
      </c>
      <c r="BE26" s="74">
        <f t="shared" si="33"/>
        <v>23</v>
      </c>
      <c r="BF26" s="127">
        <v>0.59861111111111109</v>
      </c>
      <c r="BG26" s="73">
        <f t="shared" si="34"/>
        <v>0.2097222222222222</v>
      </c>
      <c r="BH26" s="74">
        <f t="shared" si="35"/>
        <v>13</v>
      </c>
      <c r="BI26" s="73">
        <f t="shared" si="36"/>
        <v>0.20829800677797211</v>
      </c>
      <c r="BJ26" s="74">
        <f t="shared" si="37"/>
        <v>11</v>
      </c>
      <c r="BK26" s="173"/>
      <c r="BL26" s="77">
        <f t="shared" si="38"/>
        <v>11</v>
      </c>
      <c r="BM26" s="81" t="str">
        <f t="shared" si="39"/>
        <v>n/f</v>
      </c>
      <c r="BN26" s="116">
        <f t="shared" si="40"/>
        <v>0.25</v>
      </c>
      <c r="BO26" s="80">
        <v>22</v>
      </c>
      <c r="BP26" s="80">
        <f t="shared" si="82"/>
        <v>9</v>
      </c>
      <c r="BQ26" s="81">
        <f t="shared" si="41"/>
        <v>28</v>
      </c>
      <c r="BR26" s="116">
        <f t="shared" si="42"/>
        <v>3</v>
      </c>
      <c r="BS26" s="79">
        <f t="shared" si="43"/>
        <v>3.25</v>
      </c>
      <c r="BT26" s="117">
        <f t="shared" si="44"/>
        <v>30</v>
      </c>
      <c r="BU26" s="118">
        <f t="shared" si="45"/>
        <v>18.25</v>
      </c>
      <c r="BV26" s="80">
        <v>22</v>
      </c>
      <c r="BW26" s="80">
        <f t="shared" si="83"/>
        <v>9</v>
      </c>
      <c r="BX26" s="81">
        <f t="shared" si="46"/>
        <v>15</v>
      </c>
      <c r="BY26" s="116">
        <f t="shared" si="84"/>
        <v>15</v>
      </c>
      <c r="BZ26" s="79">
        <f t="shared" si="47"/>
        <v>18.25</v>
      </c>
      <c r="CA26" s="117">
        <f t="shared" si="48"/>
        <v>25</v>
      </c>
      <c r="CB26" s="118">
        <f t="shared" si="49"/>
        <v>36</v>
      </c>
      <c r="CC26" s="80">
        <v>22</v>
      </c>
      <c r="CD26" s="80">
        <f t="shared" si="85"/>
        <v>8</v>
      </c>
      <c r="CE26" s="81">
        <f t="shared" si="50"/>
        <v>22</v>
      </c>
      <c r="CF26" s="116">
        <f t="shared" si="51"/>
        <v>7</v>
      </c>
      <c r="CG26" s="79">
        <f t="shared" si="52"/>
        <v>25.25</v>
      </c>
      <c r="CH26" s="117">
        <f t="shared" si="53"/>
        <v>27</v>
      </c>
      <c r="CI26" s="118">
        <f t="shared" si="54"/>
        <v>41</v>
      </c>
      <c r="CJ26" s="80">
        <v>22</v>
      </c>
      <c r="CK26" s="80">
        <f t="shared" si="86"/>
        <v>7</v>
      </c>
      <c r="CL26" s="81">
        <f t="shared" si="55"/>
        <v>22</v>
      </c>
      <c r="CM26" s="116">
        <f t="shared" si="56"/>
        <v>4</v>
      </c>
      <c r="CN26" s="79">
        <f t="shared" si="57"/>
        <v>29.25</v>
      </c>
      <c r="CO26" s="117">
        <f t="shared" si="58"/>
        <v>26</v>
      </c>
      <c r="CP26" s="118">
        <f t="shared" si="59"/>
        <v>46</v>
      </c>
      <c r="CQ26" s="80">
        <v>22</v>
      </c>
      <c r="CR26" s="80">
        <f t="shared" si="87"/>
        <v>4</v>
      </c>
      <c r="CS26" s="81" t="str">
        <f t="shared" si="88"/>
        <v>n/f</v>
      </c>
      <c r="CT26" s="116">
        <f t="shared" si="60"/>
        <v>0.25</v>
      </c>
      <c r="CU26" s="79">
        <f t="shared" si="61"/>
        <v>29.5</v>
      </c>
      <c r="CV26" s="117">
        <f t="shared" si="62"/>
        <v>28</v>
      </c>
      <c r="CW26" s="118">
        <f t="shared" si="63"/>
        <v>53</v>
      </c>
      <c r="CX26" s="80">
        <v>22</v>
      </c>
      <c r="CY26" s="80">
        <f t="shared" si="89"/>
        <v>4</v>
      </c>
      <c r="CZ26" s="81">
        <f t="shared" si="64"/>
        <v>23</v>
      </c>
      <c r="DA26" s="116">
        <f t="shared" si="92"/>
        <v>3</v>
      </c>
      <c r="DB26" s="79">
        <f t="shared" si="66"/>
        <v>32.5</v>
      </c>
      <c r="DC26" s="117">
        <f t="shared" si="67"/>
        <v>28</v>
      </c>
      <c r="DD26" s="118">
        <f t="shared" si="68"/>
        <v>64.25</v>
      </c>
      <c r="DE26" s="80">
        <v>22</v>
      </c>
      <c r="DF26" s="80">
        <f t="shared" si="90"/>
        <v>4</v>
      </c>
      <c r="DG26" s="81">
        <f t="shared" si="69"/>
        <v>11</v>
      </c>
      <c r="DH26" s="116">
        <f t="shared" si="70"/>
        <v>15</v>
      </c>
      <c r="DI26" s="79">
        <f t="shared" si="71"/>
        <v>47.5</v>
      </c>
      <c r="DJ26" s="82">
        <f t="shared" si="72"/>
        <v>26</v>
      </c>
      <c r="DK26" s="118">
        <f t="shared" si="73"/>
        <v>76.25</v>
      </c>
      <c r="DL26" s="80">
        <v>22</v>
      </c>
      <c r="DM26" s="80">
        <f t="shared" si="91"/>
        <v>4</v>
      </c>
      <c r="DN26" s="85">
        <f t="shared" si="74"/>
        <v>-0.25</v>
      </c>
      <c r="DO26" s="86"/>
      <c r="DP26" s="87">
        <f t="shared" si="75"/>
        <v>47.25</v>
      </c>
      <c r="DQ26" s="88">
        <f t="shared" si="76"/>
        <v>26</v>
      </c>
      <c r="DR26" s="89">
        <f t="shared" si="77"/>
        <v>176</v>
      </c>
      <c r="DS26" s="90">
        <f t="shared" si="78"/>
        <v>76</v>
      </c>
      <c r="DT26" s="84">
        <v>22</v>
      </c>
      <c r="DU26" s="84">
        <v>1</v>
      </c>
      <c r="DV26" s="82">
        <f t="shared" ref="DV26:DV44" si="95">DQ26</f>
        <v>26</v>
      </c>
      <c r="DW26" s="91" t="str">
        <f t="shared" si="80"/>
        <v>Алексей Тихонов</v>
      </c>
      <c r="DX26" s="92">
        <f t="shared" si="81"/>
        <v>11</v>
      </c>
    </row>
    <row r="27" spans="1:128" s="131" customFormat="1">
      <c r="A27" s="60">
        <v>23</v>
      </c>
      <c r="B27" s="47" t="s">
        <v>107</v>
      </c>
      <c r="C27" s="97">
        <v>16.7</v>
      </c>
      <c r="D27" s="97">
        <v>5.8</v>
      </c>
      <c r="E27" s="97">
        <v>16.399999999999999</v>
      </c>
      <c r="F27" s="97">
        <v>5.95</v>
      </c>
      <c r="G27" s="97">
        <v>14.3</v>
      </c>
      <c r="H27" s="97">
        <v>2.1</v>
      </c>
      <c r="I27" s="98">
        <v>12.7</v>
      </c>
      <c r="J27" s="99">
        <f t="shared" si="0"/>
        <v>1046.5695084200001</v>
      </c>
      <c r="K27" s="100">
        <f t="shared" si="1"/>
        <v>61.806736214578528</v>
      </c>
      <c r="L27" s="101">
        <f t="shared" si="94"/>
        <v>3.0903368107289264</v>
      </c>
      <c r="M27" s="47"/>
      <c r="N27" t="s">
        <v>116</v>
      </c>
      <c r="O27" t="s">
        <v>117</v>
      </c>
      <c r="P27" s="68">
        <f t="shared" si="93"/>
        <v>64.897073025307449</v>
      </c>
      <c r="Q27" s="69">
        <v>1</v>
      </c>
      <c r="R27" s="69" t="s">
        <v>110</v>
      </c>
      <c r="S27" s="70">
        <v>12</v>
      </c>
      <c r="T27" s="71">
        <f t="shared" si="3"/>
        <v>0.99320903894132406</v>
      </c>
      <c r="U27" s="71">
        <f t="shared" si="4"/>
        <v>0.99398212324268287</v>
      </c>
      <c r="V27" s="126">
        <f t="shared" si="5"/>
        <v>0.9948239055053868</v>
      </c>
      <c r="W27" s="72">
        <v>0.64484953703703707</v>
      </c>
      <c r="X27" s="73">
        <f t="shared" si="6"/>
        <v>0.18998842592592596</v>
      </c>
      <c r="Y27" s="74">
        <f t="shared" si="7"/>
        <v>8</v>
      </c>
      <c r="Z27" s="73">
        <f t="shared" si="8"/>
        <v>0.18900502788045054</v>
      </c>
      <c r="AA27" s="74">
        <f t="shared" si="9"/>
        <v>8</v>
      </c>
      <c r="AB27" s="127">
        <v>0.68290509259259258</v>
      </c>
      <c r="AC27" s="73">
        <f t="shared" si="10"/>
        <v>0.13221064814814809</v>
      </c>
      <c r="AD27" s="74">
        <f t="shared" si="11"/>
        <v>12</v>
      </c>
      <c r="AE27" s="73">
        <f t="shared" si="12"/>
        <v>0.13152631334013923</v>
      </c>
      <c r="AF27" s="74">
        <f t="shared" si="13"/>
        <v>9</v>
      </c>
      <c r="AG27" s="75">
        <v>0.71196759259259257</v>
      </c>
      <c r="AH27" s="73">
        <f t="shared" si="14"/>
        <v>0.25363425925925925</v>
      </c>
      <c r="AI27" s="74">
        <f t="shared" si="15"/>
        <v>7</v>
      </c>
      <c r="AJ27" s="73">
        <f t="shared" si="16"/>
        <v>0.25210791954560363</v>
      </c>
      <c r="AK27" s="74">
        <f t="shared" si="17"/>
        <v>3</v>
      </c>
      <c r="AL27" s="127">
        <v>0.54841435185185183</v>
      </c>
      <c r="AM27" s="73">
        <f t="shared" si="18"/>
        <v>0.10049768518518515</v>
      </c>
      <c r="AN27" s="74">
        <f t="shared" si="19"/>
        <v>18</v>
      </c>
      <c r="AO27" s="73">
        <f t="shared" si="20"/>
        <v>9.9977499670176745E-2</v>
      </c>
      <c r="AP27" s="74">
        <f t="shared" si="21"/>
        <v>19</v>
      </c>
      <c r="AQ27" s="127">
        <v>0.6189930555555555</v>
      </c>
      <c r="AR27" s="73">
        <f t="shared" si="22"/>
        <v>0.19885416666666661</v>
      </c>
      <c r="AS27" s="74">
        <f t="shared" si="23"/>
        <v>13</v>
      </c>
      <c r="AT27" s="73">
        <f t="shared" si="24"/>
        <v>0.19782487870935239</v>
      </c>
      <c r="AU27" s="74">
        <f t="shared" si="25"/>
        <v>10</v>
      </c>
      <c r="AV27" s="72">
        <v>0.8142245370370369</v>
      </c>
      <c r="AW27" s="73">
        <f t="shared" si="26"/>
        <v>0.13366898148148143</v>
      </c>
      <c r="AX27" s="74">
        <f t="shared" si="27"/>
        <v>12</v>
      </c>
      <c r="AY27" s="73">
        <f t="shared" si="28"/>
        <v>0.13286457802464977</v>
      </c>
      <c r="AZ27" s="74">
        <f t="shared" si="29"/>
        <v>11</v>
      </c>
      <c r="BA27" s="127">
        <v>0.70526620370370363</v>
      </c>
      <c r="BB27" s="73">
        <f t="shared" si="30"/>
        <v>6.6377314814814681E-2</v>
      </c>
      <c r="BC27" s="74">
        <f t="shared" si="31"/>
        <v>10</v>
      </c>
      <c r="BD27" s="73">
        <f t="shared" si="32"/>
        <v>6.6033739561034505E-2</v>
      </c>
      <c r="BE27" s="74">
        <f t="shared" si="33"/>
        <v>9</v>
      </c>
      <c r="BF27" s="127">
        <v>0.58478009259259256</v>
      </c>
      <c r="BG27" s="73">
        <f t="shared" si="34"/>
        <v>0.19589120370370366</v>
      </c>
      <c r="BH27" s="74">
        <f t="shared" si="35"/>
        <v>4</v>
      </c>
      <c r="BI27" s="73">
        <f t="shared" si="36"/>
        <v>0.19456091416761465</v>
      </c>
      <c r="BJ27" s="74">
        <f t="shared" si="37"/>
        <v>3</v>
      </c>
      <c r="BK27" s="173"/>
      <c r="BL27" s="77">
        <f t="shared" si="38"/>
        <v>12</v>
      </c>
      <c r="BM27" s="81">
        <f t="shared" si="39"/>
        <v>8</v>
      </c>
      <c r="BN27" s="116">
        <f t="shared" si="40"/>
        <v>23</v>
      </c>
      <c r="BO27" s="80">
        <v>23</v>
      </c>
      <c r="BP27" s="80">
        <f t="shared" si="82"/>
        <v>8</v>
      </c>
      <c r="BQ27" s="81">
        <f t="shared" si="41"/>
        <v>9</v>
      </c>
      <c r="BR27" s="116">
        <f t="shared" si="42"/>
        <v>22</v>
      </c>
      <c r="BS27" s="79">
        <f t="shared" si="43"/>
        <v>45</v>
      </c>
      <c r="BT27" s="117">
        <f t="shared" si="44"/>
        <v>6</v>
      </c>
      <c r="BU27" s="118">
        <f t="shared" si="45"/>
        <v>16</v>
      </c>
      <c r="BV27" s="80">
        <v>23</v>
      </c>
      <c r="BW27" s="80">
        <f t="shared" si="83"/>
        <v>8</v>
      </c>
      <c r="BX27" s="81">
        <f t="shared" si="46"/>
        <v>3</v>
      </c>
      <c r="BY27" s="116">
        <f t="shared" si="84"/>
        <v>27</v>
      </c>
      <c r="BZ27" s="79">
        <f t="shared" si="47"/>
        <v>72</v>
      </c>
      <c r="CA27" s="117">
        <f t="shared" si="48"/>
        <v>4</v>
      </c>
      <c r="CB27" s="118">
        <f t="shared" si="49"/>
        <v>29</v>
      </c>
      <c r="CC27" s="80">
        <v>23</v>
      </c>
      <c r="CD27" s="80">
        <f t="shared" si="85"/>
        <v>7</v>
      </c>
      <c r="CE27" s="81">
        <f t="shared" si="50"/>
        <v>19</v>
      </c>
      <c r="CF27" s="116">
        <f t="shared" si="51"/>
        <v>10</v>
      </c>
      <c r="CG27" s="79">
        <f t="shared" si="52"/>
        <v>82</v>
      </c>
      <c r="CH27" s="117">
        <f t="shared" si="53"/>
        <v>8</v>
      </c>
      <c r="CI27" s="118">
        <f t="shared" si="54"/>
        <v>41</v>
      </c>
      <c r="CJ27" s="80">
        <v>23</v>
      </c>
      <c r="CK27" s="80">
        <f t="shared" si="86"/>
        <v>6</v>
      </c>
      <c r="CL27" s="81">
        <f t="shared" si="55"/>
        <v>10</v>
      </c>
      <c r="CM27" s="116">
        <f t="shared" si="56"/>
        <v>16</v>
      </c>
      <c r="CN27" s="79">
        <f t="shared" si="57"/>
        <v>98</v>
      </c>
      <c r="CO27" s="117">
        <f t="shared" si="58"/>
        <v>8</v>
      </c>
      <c r="CP27" s="118">
        <f t="shared" si="59"/>
        <v>42.25</v>
      </c>
      <c r="CQ27" s="80">
        <v>23</v>
      </c>
      <c r="CR27" s="80">
        <f t="shared" si="87"/>
        <v>3</v>
      </c>
      <c r="CS27" s="81">
        <f t="shared" si="88"/>
        <v>11</v>
      </c>
      <c r="CT27" s="116">
        <f t="shared" si="60"/>
        <v>15</v>
      </c>
      <c r="CU27" s="79">
        <f t="shared" si="61"/>
        <v>113</v>
      </c>
      <c r="CV27" s="117">
        <f t="shared" si="62"/>
        <v>9</v>
      </c>
      <c r="CW27" s="118">
        <f t="shared" si="63"/>
        <v>49.25</v>
      </c>
      <c r="CX27" s="80">
        <v>23</v>
      </c>
      <c r="CY27" s="80">
        <f t="shared" si="89"/>
        <v>3</v>
      </c>
      <c r="CZ27" s="81">
        <f t="shared" si="64"/>
        <v>9</v>
      </c>
      <c r="DA27" s="116">
        <f t="shared" si="92"/>
        <v>17</v>
      </c>
      <c r="DB27" s="79">
        <f t="shared" si="66"/>
        <v>130</v>
      </c>
      <c r="DC27" s="117">
        <f t="shared" si="67"/>
        <v>8</v>
      </c>
      <c r="DD27" s="118">
        <f t="shared" si="68"/>
        <v>61</v>
      </c>
      <c r="DE27" s="80">
        <v>23</v>
      </c>
      <c r="DF27" s="80">
        <f t="shared" si="90"/>
        <v>3</v>
      </c>
      <c r="DG27" s="81">
        <f t="shared" si="69"/>
        <v>3</v>
      </c>
      <c r="DH27" s="116">
        <f t="shared" si="70"/>
        <v>23</v>
      </c>
      <c r="DI27" s="79">
        <f t="shared" si="71"/>
        <v>153</v>
      </c>
      <c r="DJ27" s="82">
        <f t="shared" si="72"/>
        <v>7</v>
      </c>
      <c r="DK27" s="118">
        <f t="shared" si="73"/>
        <v>73</v>
      </c>
      <c r="DL27" s="80">
        <v>23</v>
      </c>
      <c r="DM27" s="80">
        <f t="shared" si="91"/>
        <v>3</v>
      </c>
      <c r="DN27" s="85">
        <f t="shared" si="74"/>
        <v>-10</v>
      </c>
      <c r="DO27" s="121">
        <v>0.5</v>
      </c>
      <c r="DP27" s="87">
        <f t="shared" si="75"/>
        <v>143.5</v>
      </c>
      <c r="DQ27" s="88">
        <f t="shared" si="76"/>
        <v>8</v>
      </c>
      <c r="DR27" s="89">
        <f t="shared" si="77"/>
        <v>72</v>
      </c>
      <c r="DS27" s="90">
        <f t="shared" si="78"/>
        <v>66</v>
      </c>
      <c r="DT27" s="84">
        <v>23</v>
      </c>
      <c r="DU27" s="84">
        <v>1</v>
      </c>
      <c r="DV27" s="82">
        <f t="shared" si="95"/>
        <v>8</v>
      </c>
      <c r="DW27" s="91" t="str">
        <f t="shared" si="80"/>
        <v xml:space="preserve">Валерий Александров </v>
      </c>
      <c r="DX27" s="92">
        <f t="shared" si="81"/>
        <v>12</v>
      </c>
    </row>
    <row r="28" spans="1:128" s="131" customFormat="1">
      <c r="A28" s="60">
        <v>24</v>
      </c>
      <c r="B28" s="47" t="s">
        <v>107</v>
      </c>
      <c r="C28" s="97">
        <v>16.7</v>
      </c>
      <c r="D28" s="97">
        <v>5.8</v>
      </c>
      <c r="E28" s="97">
        <v>16.399999999999999</v>
      </c>
      <c r="F28" s="97">
        <v>5.95</v>
      </c>
      <c r="G28" s="97">
        <v>14.3</v>
      </c>
      <c r="H28" s="97">
        <v>2.1</v>
      </c>
      <c r="I28" s="98">
        <v>12.7</v>
      </c>
      <c r="J28" s="99">
        <f t="shared" si="0"/>
        <v>1046.5695084200001</v>
      </c>
      <c r="K28" s="100">
        <f t="shared" si="1"/>
        <v>61.806736214578528</v>
      </c>
      <c r="L28" s="101">
        <f t="shared" si="94"/>
        <v>3.0903368107289264</v>
      </c>
      <c r="M28" s="47"/>
      <c r="N28" t="s">
        <v>118</v>
      </c>
      <c r="O28" t="s">
        <v>119</v>
      </c>
      <c r="P28" s="68">
        <f t="shared" si="93"/>
        <v>64.897073025307449</v>
      </c>
      <c r="Q28" s="69">
        <v>1</v>
      </c>
      <c r="R28" s="69" t="s">
        <v>110</v>
      </c>
      <c r="S28" s="70">
        <v>13</v>
      </c>
      <c r="T28" s="71">
        <f t="shared" si="3"/>
        <v>0.99320903894132406</v>
      </c>
      <c r="U28" s="71">
        <f t="shared" si="4"/>
        <v>0.99398212324268287</v>
      </c>
      <c r="V28" s="126">
        <f t="shared" si="5"/>
        <v>0.9948239055053868</v>
      </c>
      <c r="W28" s="72">
        <v>0.65818287037037038</v>
      </c>
      <c r="X28" s="73">
        <f t="shared" si="6"/>
        <v>0.20332175925925927</v>
      </c>
      <c r="Y28" s="74">
        <f t="shared" si="7"/>
        <v>20</v>
      </c>
      <c r="Z28" s="73">
        <f t="shared" si="8"/>
        <v>0.20226934662052234</v>
      </c>
      <c r="AA28" s="74">
        <f t="shared" si="9"/>
        <v>19</v>
      </c>
      <c r="AB28" s="127">
        <v>0.70182870370370365</v>
      </c>
      <c r="AC28" s="73">
        <f t="shared" si="10"/>
        <v>0.15113425925925916</v>
      </c>
      <c r="AD28" s="74">
        <f t="shared" si="11"/>
        <v>19</v>
      </c>
      <c r="AE28" s="73">
        <f t="shared" si="12"/>
        <v>0.15035197405195988</v>
      </c>
      <c r="AF28" s="74">
        <f t="shared" si="13"/>
        <v>19</v>
      </c>
      <c r="AG28" s="75">
        <v>0.78248842592592593</v>
      </c>
      <c r="AH28" s="73">
        <f t="shared" si="14"/>
        <v>0.32415509259259262</v>
      </c>
      <c r="AI28" s="74">
        <f t="shared" si="15"/>
        <v>15</v>
      </c>
      <c r="AJ28" s="73">
        <f t="shared" si="16"/>
        <v>0.32220436719511369</v>
      </c>
      <c r="AK28" s="74">
        <f t="shared" si="17"/>
        <v>14</v>
      </c>
      <c r="AL28" s="127">
        <v>0.56706018518518519</v>
      </c>
      <c r="AM28" s="73">
        <f t="shared" si="18"/>
        <v>0.11914351851851851</v>
      </c>
      <c r="AN28" s="74">
        <f t="shared" si="19"/>
        <v>28</v>
      </c>
      <c r="AO28" s="73">
        <f t="shared" si="20"/>
        <v>0.11852682040824596</v>
      </c>
      <c r="AP28" s="74">
        <f t="shared" si="21"/>
        <v>28</v>
      </c>
      <c r="AQ28" s="127">
        <v>0.63420138888888888</v>
      </c>
      <c r="AR28" s="73">
        <f t="shared" si="22"/>
        <v>0.21406249999999999</v>
      </c>
      <c r="AS28" s="74">
        <f t="shared" si="23"/>
        <v>19</v>
      </c>
      <c r="AT28" s="73">
        <f t="shared" si="24"/>
        <v>0.21295449227224686</v>
      </c>
      <c r="AU28" s="74">
        <f t="shared" si="25"/>
        <v>19</v>
      </c>
      <c r="AV28" s="72">
        <v>0.83027777777777767</v>
      </c>
      <c r="AW28" s="73">
        <f t="shared" si="26"/>
        <v>0.1497222222222222</v>
      </c>
      <c r="AX28" s="74">
        <f t="shared" si="27"/>
        <v>20</v>
      </c>
      <c r="AY28" s="73">
        <f t="shared" si="28"/>
        <v>0.14882121234105722</v>
      </c>
      <c r="AZ28" s="74">
        <f t="shared" si="29"/>
        <v>21</v>
      </c>
      <c r="BA28" s="127">
        <v>0.71168981481481486</v>
      </c>
      <c r="BB28" s="73">
        <f t="shared" si="30"/>
        <v>7.2800925925925908E-2</v>
      </c>
      <c r="BC28" s="74">
        <f t="shared" si="31"/>
        <v>24</v>
      </c>
      <c r="BD28" s="73">
        <f t="shared" si="32"/>
        <v>7.2424101454037978E-2</v>
      </c>
      <c r="BE28" s="74">
        <f t="shared" si="33"/>
        <v>24</v>
      </c>
      <c r="BF28" s="127">
        <v>0.6072453703703703</v>
      </c>
      <c r="BG28" s="73">
        <f t="shared" si="34"/>
        <v>0.2183564814814814</v>
      </c>
      <c r="BH28" s="74">
        <f t="shared" si="35"/>
        <v>19</v>
      </c>
      <c r="BI28" s="73">
        <f t="shared" si="36"/>
        <v>0.21687363111883118</v>
      </c>
      <c r="BJ28" s="74">
        <f t="shared" si="37"/>
        <v>17</v>
      </c>
      <c r="BK28" s="173"/>
      <c r="BL28" s="77">
        <f t="shared" si="38"/>
        <v>13</v>
      </c>
      <c r="BM28" s="81">
        <f t="shared" si="39"/>
        <v>19</v>
      </c>
      <c r="BN28" s="116">
        <f t="shared" si="40"/>
        <v>12</v>
      </c>
      <c r="BO28" s="80">
        <v>24</v>
      </c>
      <c r="BP28" s="80">
        <f t="shared" si="82"/>
        <v>7</v>
      </c>
      <c r="BQ28" s="81">
        <f t="shared" si="41"/>
        <v>19</v>
      </c>
      <c r="BR28" s="116">
        <f t="shared" si="42"/>
        <v>12</v>
      </c>
      <c r="BS28" s="79">
        <f t="shared" si="43"/>
        <v>24</v>
      </c>
      <c r="BT28" s="117">
        <f t="shared" si="44"/>
        <v>20</v>
      </c>
      <c r="BU28" s="118">
        <f t="shared" si="45"/>
        <v>15</v>
      </c>
      <c r="BV28" s="80">
        <v>24</v>
      </c>
      <c r="BW28" s="80">
        <f t="shared" si="83"/>
        <v>7</v>
      </c>
      <c r="BX28" s="81">
        <f t="shared" si="46"/>
        <v>14</v>
      </c>
      <c r="BY28" s="116">
        <f t="shared" si="84"/>
        <v>16</v>
      </c>
      <c r="BZ28" s="79">
        <f t="shared" si="47"/>
        <v>40</v>
      </c>
      <c r="CA28" s="117">
        <f t="shared" si="48"/>
        <v>19</v>
      </c>
      <c r="CB28" s="118">
        <f t="shared" si="49"/>
        <v>22</v>
      </c>
      <c r="CC28" s="80">
        <v>24</v>
      </c>
      <c r="CD28" s="80">
        <f t="shared" si="85"/>
        <v>6</v>
      </c>
      <c r="CE28" s="81">
        <f t="shared" si="50"/>
        <v>28</v>
      </c>
      <c r="CF28" s="116">
        <f t="shared" si="51"/>
        <v>1</v>
      </c>
      <c r="CG28" s="79">
        <f t="shared" si="52"/>
        <v>41</v>
      </c>
      <c r="CH28" s="117">
        <f t="shared" si="53"/>
        <v>22</v>
      </c>
      <c r="CI28" s="118">
        <f t="shared" si="54"/>
        <v>40</v>
      </c>
      <c r="CJ28" s="80">
        <v>24</v>
      </c>
      <c r="CK28" s="80">
        <f t="shared" si="86"/>
        <v>5</v>
      </c>
      <c r="CL28" s="81">
        <f t="shared" si="55"/>
        <v>19</v>
      </c>
      <c r="CM28" s="116">
        <f t="shared" si="56"/>
        <v>7</v>
      </c>
      <c r="CN28" s="79">
        <f t="shared" si="57"/>
        <v>48</v>
      </c>
      <c r="CO28" s="117">
        <f t="shared" si="58"/>
        <v>20</v>
      </c>
      <c r="CP28" s="118">
        <f t="shared" si="59"/>
        <v>42.25</v>
      </c>
      <c r="CQ28" s="80">
        <v>24</v>
      </c>
      <c r="CR28" s="80">
        <f t="shared" si="87"/>
        <v>2</v>
      </c>
      <c r="CS28" s="81">
        <f t="shared" si="88"/>
        <v>21</v>
      </c>
      <c r="CT28" s="116">
        <f t="shared" si="60"/>
        <v>5</v>
      </c>
      <c r="CU28" s="79">
        <f t="shared" si="61"/>
        <v>53</v>
      </c>
      <c r="CV28" s="117">
        <f t="shared" si="62"/>
        <v>22</v>
      </c>
      <c r="CW28" s="118">
        <f t="shared" si="63"/>
        <v>46.25</v>
      </c>
      <c r="CX28" s="80">
        <v>24</v>
      </c>
      <c r="CY28" s="80">
        <f t="shared" si="89"/>
        <v>2</v>
      </c>
      <c r="CZ28" s="81">
        <f t="shared" si="64"/>
        <v>24</v>
      </c>
      <c r="DA28" s="116">
        <f t="shared" si="92"/>
        <v>2</v>
      </c>
      <c r="DB28" s="79">
        <f t="shared" si="66"/>
        <v>55</v>
      </c>
      <c r="DC28" s="117">
        <f t="shared" si="67"/>
        <v>25</v>
      </c>
      <c r="DD28" s="118">
        <f t="shared" si="68"/>
        <v>57.25</v>
      </c>
      <c r="DE28" s="80">
        <v>24</v>
      </c>
      <c r="DF28" s="80">
        <f t="shared" si="90"/>
        <v>2</v>
      </c>
      <c r="DG28" s="81">
        <f t="shared" si="69"/>
        <v>17</v>
      </c>
      <c r="DH28" s="116">
        <f t="shared" si="70"/>
        <v>9</v>
      </c>
      <c r="DI28" s="79">
        <f t="shared" si="71"/>
        <v>64</v>
      </c>
      <c r="DJ28" s="82">
        <f t="shared" si="72"/>
        <v>24</v>
      </c>
      <c r="DK28" s="118">
        <f t="shared" si="73"/>
        <v>64</v>
      </c>
      <c r="DL28" s="80">
        <v>24</v>
      </c>
      <c r="DM28" s="80">
        <f t="shared" si="91"/>
        <v>2</v>
      </c>
      <c r="DN28" s="85">
        <f t="shared" si="74"/>
        <v>-1</v>
      </c>
      <c r="DO28" s="86"/>
      <c r="DP28" s="87">
        <f t="shared" si="75"/>
        <v>63</v>
      </c>
      <c r="DQ28" s="88">
        <f t="shared" si="76"/>
        <v>24</v>
      </c>
      <c r="DR28" s="89">
        <f t="shared" si="77"/>
        <v>161</v>
      </c>
      <c r="DS28" s="90">
        <f t="shared" si="78"/>
        <v>63</v>
      </c>
      <c r="DT28" s="84">
        <v>24</v>
      </c>
      <c r="DU28" s="84">
        <v>1</v>
      </c>
      <c r="DV28" s="82">
        <f t="shared" si="95"/>
        <v>24</v>
      </c>
      <c r="DW28" s="91" t="str">
        <f t="shared" si="80"/>
        <v xml:space="preserve">Пётр Шубравый </v>
      </c>
      <c r="DX28" s="92">
        <f t="shared" si="81"/>
        <v>13</v>
      </c>
    </row>
    <row r="29" spans="1:128" s="131" customFormat="1">
      <c r="A29" s="60">
        <v>25</v>
      </c>
      <c r="B29" s="47" t="s">
        <v>107</v>
      </c>
      <c r="C29" s="97">
        <v>16.7</v>
      </c>
      <c r="D29" s="97">
        <v>5.8</v>
      </c>
      <c r="E29" s="97">
        <v>16.399999999999999</v>
      </c>
      <c r="F29" s="97">
        <v>5.95</v>
      </c>
      <c r="G29" s="97">
        <v>14.3</v>
      </c>
      <c r="H29" s="97">
        <v>2.1</v>
      </c>
      <c r="I29" s="98">
        <v>12.7</v>
      </c>
      <c r="J29" s="99">
        <f t="shared" si="0"/>
        <v>1046.5695084200001</v>
      </c>
      <c r="K29" s="100">
        <f t="shared" si="1"/>
        <v>61.806736214578528</v>
      </c>
      <c r="L29" s="101">
        <f t="shared" si="94"/>
        <v>3.0903368107289264</v>
      </c>
      <c r="M29" s="47"/>
      <c r="N29" t="s">
        <v>120</v>
      </c>
      <c r="O29" t="s">
        <v>121</v>
      </c>
      <c r="P29" s="68">
        <f t="shared" si="93"/>
        <v>64.897073025307449</v>
      </c>
      <c r="Q29" s="69">
        <v>1</v>
      </c>
      <c r="R29" s="69" t="s">
        <v>110</v>
      </c>
      <c r="S29" s="70">
        <v>14</v>
      </c>
      <c r="T29" s="71">
        <f t="shared" si="3"/>
        <v>0.99320903894132406</v>
      </c>
      <c r="U29" s="71">
        <f t="shared" si="4"/>
        <v>0.99398212324268287</v>
      </c>
      <c r="V29" s="126">
        <f t="shared" si="5"/>
        <v>0.9948239055053868</v>
      </c>
      <c r="W29" s="72">
        <v>0.64990740740740738</v>
      </c>
      <c r="X29" s="73">
        <f t="shared" si="6"/>
        <v>0.19504629629629627</v>
      </c>
      <c r="Y29" s="74">
        <f t="shared" si="7"/>
        <v>16</v>
      </c>
      <c r="Z29" s="73">
        <f t="shared" si="8"/>
        <v>0.19403671823584231</v>
      </c>
      <c r="AA29" s="74">
        <f t="shared" si="9"/>
        <v>13</v>
      </c>
      <c r="AB29" s="127">
        <v>0.71866898148148151</v>
      </c>
      <c r="AC29" s="73">
        <f t="shared" si="10"/>
        <v>0.16797453703703702</v>
      </c>
      <c r="AD29" s="74">
        <f t="shared" si="11"/>
        <v>25</v>
      </c>
      <c r="AE29" s="73">
        <f t="shared" si="12"/>
        <v>0.16710508496064441</v>
      </c>
      <c r="AF29" s="74">
        <f t="shared" si="13"/>
        <v>26</v>
      </c>
      <c r="AG29" s="75">
        <v>0.77503472222222225</v>
      </c>
      <c r="AH29" s="73">
        <f t="shared" si="14"/>
        <v>0.31670138888888894</v>
      </c>
      <c r="AI29" s="74">
        <f t="shared" si="15"/>
        <v>13</v>
      </c>
      <c r="AJ29" s="73">
        <f t="shared" si="16"/>
        <v>0.31479551896168445</v>
      </c>
      <c r="AK29" s="74">
        <f t="shared" si="17"/>
        <v>13</v>
      </c>
      <c r="AL29" s="127">
        <v>0.55826388888888889</v>
      </c>
      <c r="AM29" s="73">
        <f t="shared" si="18"/>
        <v>0.11034722222222221</v>
      </c>
      <c r="AN29" s="74">
        <f t="shared" si="19"/>
        <v>27</v>
      </c>
      <c r="AO29" s="73">
        <f t="shared" si="20"/>
        <v>0.1097760545727819</v>
      </c>
      <c r="AP29" s="74">
        <f t="shared" si="21"/>
        <v>27</v>
      </c>
      <c r="AQ29" s="127" t="s">
        <v>84</v>
      </c>
      <c r="AR29" s="73" t="str">
        <f t="shared" si="22"/>
        <v xml:space="preserve"> </v>
      </c>
      <c r="AS29" s="74" t="str">
        <f t="shared" si="23"/>
        <v>n/f</v>
      </c>
      <c r="AT29" s="73" t="str">
        <f t="shared" si="24"/>
        <v xml:space="preserve"> </v>
      </c>
      <c r="AU29" s="74" t="str">
        <f t="shared" si="25"/>
        <v>n/f</v>
      </c>
      <c r="AV29" s="72">
        <v>0.82138888888888884</v>
      </c>
      <c r="AW29" s="73">
        <f t="shared" si="26"/>
        <v>0.14083333333333337</v>
      </c>
      <c r="AX29" s="74">
        <f t="shared" si="27"/>
        <v>14</v>
      </c>
      <c r="AY29" s="73">
        <f t="shared" si="28"/>
        <v>0.1399858156900112</v>
      </c>
      <c r="AZ29" s="74">
        <f t="shared" si="29"/>
        <v>14</v>
      </c>
      <c r="BA29" s="127">
        <v>0.70386574074074071</v>
      </c>
      <c r="BB29" s="73">
        <f t="shared" si="30"/>
        <v>6.4976851851851758E-2</v>
      </c>
      <c r="BC29" s="74">
        <f t="shared" si="31"/>
        <v>7</v>
      </c>
      <c r="BD29" s="73">
        <f t="shared" si="32"/>
        <v>6.4640525526704087E-2</v>
      </c>
      <c r="BE29" s="74">
        <f t="shared" si="33"/>
        <v>7</v>
      </c>
      <c r="BF29" s="127">
        <v>0.62164351851851851</v>
      </c>
      <c r="BG29" s="73">
        <f t="shared" si="34"/>
        <v>0.23275462962962962</v>
      </c>
      <c r="BH29" s="74">
        <f t="shared" si="35"/>
        <v>23</v>
      </c>
      <c r="BI29" s="73">
        <f t="shared" si="36"/>
        <v>0.23117400200358826</v>
      </c>
      <c r="BJ29" s="74">
        <f t="shared" si="37"/>
        <v>23</v>
      </c>
      <c r="BK29" s="173"/>
      <c r="BL29" s="77">
        <f t="shared" si="38"/>
        <v>14</v>
      </c>
      <c r="BM29" s="81">
        <f t="shared" si="39"/>
        <v>13</v>
      </c>
      <c r="BN29" s="116">
        <f t="shared" si="40"/>
        <v>18</v>
      </c>
      <c r="BO29" s="80">
        <v>25</v>
      </c>
      <c r="BP29" s="80">
        <f t="shared" si="82"/>
        <v>6</v>
      </c>
      <c r="BQ29" s="81">
        <f t="shared" si="41"/>
        <v>26</v>
      </c>
      <c r="BR29" s="116">
        <f t="shared" si="42"/>
        <v>5</v>
      </c>
      <c r="BS29" s="79">
        <f t="shared" si="43"/>
        <v>23</v>
      </c>
      <c r="BT29" s="117">
        <f t="shared" si="44"/>
        <v>21</v>
      </c>
      <c r="BU29" s="118">
        <f t="shared" si="45"/>
        <v>13</v>
      </c>
      <c r="BV29" s="80">
        <v>25</v>
      </c>
      <c r="BW29" s="80">
        <f t="shared" si="83"/>
        <v>6</v>
      </c>
      <c r="BX29" s="81">
        <f t="shared" si="46"/>
        <v>13</v>
      </c>
      <c r="BY29" s="116">
        <f t="shared" si="84"/>
        <v>17</v>
      </c>
      <c r="BZ29" s="79">
        <f t="shared" si="47"/>
        <v>40</v>
      </c>
      <c r="CA29" s="117">
        <f t="shared" si="48"/>
        <v>19</v>
      </c>
      <c r="CB29" s="118">
        <f t="shared" si="49"/>
        <v>18.25</v>
      </c>
      <c r="CC29" s="80">
        <v>25</v>
      </c>
      <c r="CD29" s="80">
        <f t="shared" si="85"/>
        <v>5</v>
      </c>
      <c r="CE29" s="81">
        <f t="shared" si="50"/>
        <v>27</v>
      </c>
      <c r="CF29" s="116">
        <f t="shared" si="51"/>
        <v>2</v>
      </c>
      <c r="CG29" s="79">
        <f t="shared" si="52"/>
        <v>42</v>
      </c>
      <c r="CH29" s="117">
        <f t="shared" si="53"/>
        <v>20</v>
      </c>
      <c r="CI29" s="118">
        <f t="shared" si="54"/>
        <v>35.25</v>
      </c>
      <c r="CJ29" s="80">
        <v>25</v>
      </c>
      <c r="CK29" s="80">
        <f t="shared" si="86"/>
        <v>4</v>
      </c>
      <c r="CL29" s="81" t="str">
        <f t="shared" si="55"/>
        <v>n/f</v>
      </c>
      <c r="CM29" s="116">
        <f t="shared" si="56"/>
        <v>0.25</v>
      </c>
      <c r="CN29" s="79">
        <f t="shared" si="57"/>
        <v>42.25</v>
      </c>
      <c r="CO29" s="117">
        <f t="shared" si="58"/>
        <v>23</v>
      </c>
      <c r="CP29" s="118">
        <f t="shared" si="59"/>
        <v>40.25</v>
      </c>
      <c r="CQ29" s="80">
        <v>25</v>
      </c>
      <c r="CR29" s="80">
        <f t="shared" si="87"/>
        <v>1</v>
      </c>
      <c r="CS29" s="81">
        <f t="shared" si="88"/>
        <v>14</v>
      </c>
      <c r="CT29" s="116">
        <f t="shared" si="60"/>
        <v>12</v>
      </c>
      <c r="CU29" s="79">
        <f t="shared" si="61"/>
        <v>54.25</v>
      </c>
      <c r="CV29" s="117">
        <f t="shared" si="62"/>
        <v>20</v>
      </c>
      <c r="CW29" s="118">
        <f t="shared" si="63"/>
        <v>46</v>
      </c>
      <c r="CX29" s="80">
        <v>25</v>
      </c>
      <c r="CY29" s="80">
        <f t="shared" si="89"/>
        <v>1</v>
      </c>
      <c r="CZ29" s="81">
        <f t="shared" si="64"/>
        <v>7</v>
      </c>
      <c r="DA29" s="116">
        <f t="shared" si="92"/>
        <v>19</v>
      </c>
      <c r="DB29" s="79">
        <f t="shared" si="66"/>
        <v>73.25</v>
      </c>
      <c r="DC29" s="117">
        <f t="shared" si="67"/>
        <v>19</v>
      </c>
      <c r="DD29" s="118">
        <f t="shared" si="68"/>
        <v>55</v>
      </c>
      <c r="DE29" s="80">
        <v>25</v>
      </c>
      <c r="DF29" s="80">
        <f t="shared" si="90"/>
        <v>1</v>
      </c>
      <c r="DG29" s="81">
        <f t="shared" si="69"/>
        <v>23</v>
      </c>
      <c r="DH29" s="116">
        <f t="shared" si="70"/>
        <v>3</v>
      </c>
      <c r="DI29" s="79">
        <f t="shared" si="71"/>
        <v>76.25</v>
      </c>
      <c r="DJ29" s="82">
        <f t="shared" si="72"/>
        <v>22</v>
      </c>
      <c r="DK29" s="118">
        <f t="shared" si="73"/>
        <v>56.25</v>
      </c>
      <c r="DL29" s="80">
        <v>25</v>
      </c>
      <c r="DM29" s="80">
        <f t="shared" si="91"/>
        <v>1</v>
      </c>
      <c r="DN29" s="85">
        <f t="shared" si="74"/>
        <v>-0.25</v>
      </c>
      <c r="DO29" s="86"/>
      <c r="DP29" s="87">
        <f t="shared" si="75"/>
        <v>76</v>
      </c>
      <c r="DQ29" s="156">
        <v>22</v>
      </c>
      <c r="DR29" s="89">
        <f t="shared" si="77"/>
        <v>148</v>
      </c>
      <c r="DS29" s="90">
        <f t="shared" si="78"/>
        <v>57</v>
      </c>
      <c r="DT29" s="84">
        <v>25</v>
      </c>
      <c r="DU29" s="84">
        <v>1</v>
      </c>
      <c r="DV29" s="82">
        <f t="shared" si="95"/>
        <v>22</v>
      </c>
      <c r="DW29" s="91" t="str">
        <f t="shared" si="80"/>
        <v xml:space="preserve">Олег Беркаусов </v>
      </c>
      <c r="DX29" s="92">
        <f t="shared" si="81"/>
        <v>14</v>
      </c>
    </row>
    <row r="30" spans="1:128">
      <c r="A30" s="60">
        <v>26</v>
      </c>
      <c r="B30" s="47" t="s">
        <v>107</v>
      </c>
      <c r="C30" s="97">
        <v>16.7</v>
      </c>
      <c r="D30" s="97">
        <v>5.8</v>
      </c>
      <c r="E30" s="97">
        <v>16.399999999999999</v>
      </c>
      <c r="F30" s="97">
        <v>5.95</v>
      </c>
      <c r="G30" s="97">
        <v>14.3</v>
      </c>
      <c r="H30" s="97">
        <v>2.1</v>
      </c>
      <c r="I30" s="98">
        <v>12.7</v>
      </c>
      <c r="J30" s="99">
        <f t="shared" si="0"/>
        <v>1046.5695084200001</v>
      </c>
      <c r="K30" s="100">
        <f t="shared" si="1"/>
        <v>61.806736214578528</v>
      </c>
      <c r="L30" s="101">
        <f t="shared" si="94"/>
        <v>3.0903368107289264</v>
      </c>
      <c r="M30" s="47"/>
      <c r="N30" t="s">
        <v>122</v>
      </c>
      <c r="O30" t="s">
        <v>123</v>
      </c>
      <c r="P30" s="68">
        <f t="shared" si="93"/>
        <v>64.897073025307449</v>
      </c>
      <c r="Q30" s="69">
        <v>1</v>
      </c>
      <c r="R30" s="69" t="s">
        <v>110</v>
      </c>
      <c r="S30" s="70">
        <v>15</v>
      </c>
      <c r="T30" s="71">
        <f t="shared" si="3"/>
        <v>0.99320903894132406</v>
      </c>
      <c r="U30" s="71">
        <f t="shared" si="4"/>
        <v>0.99398212324268287</v>
      </c>
      <c r="V30" s="126">
        <f t="shared" si="5"/>
        <v>0.9948239055053868</v>
      </c>
      <c r="W30" s="72">
        <v>0.66986111111111113</v>
      </c>
      <c r="X30" s="73">
        <f t="shared" si="6"/>
        <v>0.21500000000000002</v>
      </c>
      <c r="Y30" s="74">
        <f t="shared" si="7"/>
        <v>23</v>
      </c>
      <c r="Z30" s="73">
        <f t="shared" si="8"/>
        <v>0.21388713968365819</v>
      </c>
      <c r="AA30" s="74">
        <f t="shared" si="9"/>
        <v>23</v>
      </c>
      <c r="AB30" s="127">
        <v>0.72401620370370379</v>
      </c>
      <c r="AC30" s="73">
        <f t="shared" si="10"/>
        <v>0.1733217592592593</v>
      </c>
      <c r="AD30" s="74">
        <f t="shared" si="11"/>
        <v>27</v>
      </c>
      <c r="AE30" s="73">
        <f t="shared" si="12"/>
        <v>0.17242462945536077</v>
      </c>
      <c r="AF30" s="74">
        <f t="shared" si="13"/>
        <v>27</v>
      </c>
      <c r="AG30" s="75">
        <v>0.79871527777777773</v>
      </c>
      <c r="AH30" s="73">
        <f t="shared" si="14"/>
        <v>0.34038194444444442</v>
      </c>
      <c r="AI30" s="74">
        <f t="shared" si="15"/>
        <v>26</v>
      </c>
      <c r="AJ30" s="73">
        <f t="shared" si="16"/>
        <v>0.33833356785236179</v>
      </c>
      <c r="AK30" s="74">
        <f t="shared" si="17"/>
        <v>25</v>
      </c>
      <c r="AL30" s="127">
        <v>0.55565972222222226</v>
      </c>
      <c r="AM30" s="73">
        <f t="shared" si="18"/>
        <v>0.10774305555555558</v>
      </c>
      <c r="AN30" s="74">
        <f t="shared" si="19"/>
        <v>26</v>
      </c>
      <c r="AO30" s="73">
        <f t="shared" si="20"/>
        <v>0.10718536731886166</v>
      </c>
      <c r="AP30" s="74">
        <f t="shared" si="21"/>
        <v>26</v>
      </c>
      <c r="AQ30" s="127">
        <v>0.64063657407407404</v>
      </c>
      <c r="AR30" s="73">
        <f t="shared" si="22"/>
        <v>0.22049768518518514</v>
      </c>
      <c r="AS30" s="74">
        <f t="shared" si="23"/>
        <v>20</v>
      </c>
      <c r="AT30" s="73">
        <f t="shared" si="24"/>
        <v>0.21935636833082314</v>
      </c>
      <c r="AU30" s="74">
        <f t="shared" si="25"/>
        <v>20</v>
      </c>
      <c r="AV30" s="72">
        <v>0.82050925925925922</v>
      </c>
      <c r="AW30" s="73">
        <f t="shared" si="26"/>
        <v>0.13995370370370375</v>
      </c>
      <c r="AX30" s="74">
        <f t="shared" si="27"/>
        <v>13</v>
      </c>
      <c r="AY30" s="73">
        <f t="shared" si="28"/>
        <v>0.13911147956308478</v>
      </c>
      <c r="AZ30" s="74">
        <f t="shared" si="29"/>
        <v>13</v>
      </c>
      <c r="BA30" s="127">
        <v>0.703125</v>
      </c>
      <c r="BB30" s="73">
        <f t="shared" si="30"/>
        <v>6.4236111111111049E-2</v>
      </c>
      <c r="BC30" s="74">
        <f t="shared" si="31"/>
        <v>5</v>
      </c>
      <c r="BD30" s="73">
        <f t="shared" si="32"/>
        <v>6.3903618930033462E-2</v>
      </c>
      <c r="BE30" s="74">
        <f t="shared" si="33"/>
        <v>4</v>
      </c>
      <c r="BF30" s="127">
        <v>0.59386574074074072</v>
      </c>
      <c r="BG30" s="73">
        <f t="shared" si="34"/>
        <v>0.20497685185185183</v>
      </c>
      <c r="BH30" s="74">
        <f t="shared" si="35"/>
        <v>9</v>
      </c>
      <c r="BI30" s="73">
        <f t="shared" si="36"/>
        <v>0.20358486203299592</v>
      </c>
      <c r="BJ30" s="74">
        <f t="shared" si="37"/>
        <v>8</v>
      </c>
      <c r="BK30" s="173"/>
      <c r="BL30" s="77">
        <f t="shared" si="38"/>
        <v>15</v>
      </c>
      <c r="BM30" s="81">
        <f t="shared" si="39"/>
        <v>23</v>
      </c>
      <c r="BN30" s="116">
        <f t="shared" si="40"/>
        <v>8</v>
      </c>
      <c r="BO30" s="80">
        <v>26</v>
      </c>
      <c r="BP30" s="80">
        <f t="shared" si="82"/>
        <v>5</v>
      </c>
      <c r="BQ30" s="81">
        <f t="shared" si="41"/>
        <v>27</v>
      </c>
      <c r="BR30" s="116">
        <f t="shared" si="42"/>
        <v>4</v>
      </c>
      <c r="BS30" s="79">
        <f t="shared" si="43"/>
        <v>12</v>
      </c>
      <c r="BT30" s="117">
        <f t="shared" si="44"/>
        <v>26</v>
      </c>
      <c r="BU30" s="118">
        <f t="shared" si="45"/>
        <v>12</v>
      </c>
      <c r="BV30" s="80">
        <v>26</v>
      </c>
      <c r="BW30" s="80">
        <f t="shared" si="83"/>
        <v>5</v>
      </c>
      <c r="BX30" s="81">
        <f t="shared" si="46"/>
        <v>25</v>
      </c>
      <c r="BY30" s="116">
        <f t="shared" si="84"/>
        <v>5</v>
      </c>
      <c r="BZ30" s="79">
        <f t="shared" si="47"/>
        <v>17</v>
      </c>
      <c r="CA30" s="117">
        <f t="shared" si="48"/>
        <v>26</v>
      </c>
      <c r="CB30" s="118">
        <f t="shared" si="49"/>
        <v>17</v>
      </c>
      <c r="CC30" s="80">
        <v>26</v>
      </c>
      <c r="CD30" s="80">
        <f t="shared" si="85"/>
        <v>4</v>
      </c>
      <c r="CE30" s="81">
        <f t="shared" si="50"/>
        <v>26</v>
      </c>
      <c r="CF30" s="116">
        <f t="shared" si="51"/>
        <v>3</v>
      </c>
      <c r="CG30" s="79">
        <f t="shared" si="52"/>
        <v>20</v>
      </c>
      <c r="CH30" s="117">
        <f t="shared" si="53"/>
        <v>29</v>
      </c>
      <c r="CI30" s="118">
        <f t="shared" si="54"/>
        <v>26</v>
      </c>
      <c r="CJ30" s="80">
        <v>26</v>
      </c>
      <c r="CK30" s="80">
        <f t="shared" si="86"/>
        <v>3</v>
      </c>
      <c r="CL30" s="81">
        <f t="shared" si="55"/>
        <v>20</v>
      </c>
      <c r="CM30" s="116">
        <f t="shared" si="56"/>
        <v>6</v>
      </c>
      <c r="CN30" s="79">
        <f t="shared" si="57"/>
        <v>26</v>
      </c>
      <c r="CO30" s="117">
        <f t="shared" si="58"/>
        <v>27</v>
      </c>
      <c r="CP30" s="118">
        <f t="shared" si="59"/>
        <v>29.25</v>
      </c>
      <c r="CQ30" s="80">
        <v>26</v>
      </c>
      <c r="CR30" s="80">
        <f t="shared" si="87"/>
        <v>0</v>
      </c>
      <c r="CS30" s="81">
        <f t="shared" si="88"/>
        <v>13</v>
      </c>
      <c r="CT30" s="116">
        <f t="shared" si="60"/>
        <v>13</v>
      </c>
      <c r="CU30" s="79">
        <f t="shared" si="61"/>
        <v>39</v>
      </c>
      <c r="CV30" s="117">
        <f t="shared" si="62"/>
        <v>26</v>
      </c>
      <c r="CW30" s="118">
        <f t="shared" si="63"/>
        <v>39</v>
      </c>
      <c r="CX30" s="80">
        <v>26</v>
      </c>
      <c r="CY30" s="80">
        <f t="shared" si="89"/>
        <v>0</v>
      </c>
      <c r="CZ30" s="81">
        <f t="shared" si="64"/>
        <v>4</v>
      </c>
      <c r="DA30" s="116">
        <f t="shared" si="92"/>
        <v>22</v>
      </c>
      <c r="DB30" s="79">
        <f t="shared" si="66"/>
        <v>61</v>
      </c>
      <c r="DC30" s="117">
        <f t="shared" si="67"/>
        <v>23</v>
      </c>
      <c r="DD30" s="118">
        <f t="shared" si="68"/>
        <v>46</v>
      </c>
      <c r="DE30" s="80">
        <v>26</v>
      </c>
      <c r="DF30" s="80">
        <f t="shared" si="90"/>
        <v>0</v>
      </c>
      <c r="DG30" s="81">
        <f t="shared" si="69"/>
        <v>8</v>
      </c>
      <c r="DH30" s="116">
        <f t="shared" si="70"/>
        <v>18</v>
      </c>
      <c r="DI30" s="79">
        <f t="shared" si="71"/>
        <v>79</v>
      </c>
      <c r="DJ30" s="82">
        <f t="shared" si="72"/>
        <v>20</v>
      </c>
      <c r="DK30" s="118">
        <f t="shared" si="73"/>
        <v>47.5</v>
      </c>
      <c r="DL30" s="80">
        <v>26</v>
      </c>
      <c r="DM30" s="80">
        <f t="shared" si="91"/>
        <v>0</v>
      </c>
      <c r="DN30" s="85">
        <f t="shared" si="74"/>
        <v>-3</v>
      </c>
      <c r="DO30" s="86"/>
      <c r="DP30" s="87">
        <f t="shared" si="75"/>
        <v>76</v>
      </c>
      <c r="DQ30" s="156">
        <f t="shared" ref="DQ30:DQ44" si="96">IF(ISNUMBER(DP30),VLOOKUP(DP30,$DS$5:$DT$44,2,FALSE)," ")</f>
        <v>21</v>
      </c>
      <c r="DR30" s="89">
        <f t="shared" si="77"/>
        <v>146</v>
      </c>
      <c r="DS30" s="90">
        <f t="shared" si="78"/>
        <v>47.25</v>
      </c>
      <c r="DT30" s="84">
        <v>26</v>
      </c>
      <c r="DU30" s="84">
        <v>1</v>
      </c>
      <c r="DV30" s="82">
        <f t="shared" si="95"/>
        <v>21</v>
      </c>
      <c r="DW30" s="91" t="str">
        <f t="shared" si="80"/>
        <v xml:space="preserve">Дмитрий Лавров </v>
      </c>
      <c r="DX30" s="92">
        <f t="shared" si="81"/>
        <v>15</v>
      </c>
    </row>
    <row r="31" spans="1:128">
      <c r="A31" s="60">
        <v>27</v>
      </c>
      <c r="B31" s="47" t="s">
        <v>107</v>
      </c>
      <c r="C31" s="97">
        <v>16.7</v>
      </c>
      <c r="D31" s="97">
        <v>5.8</v>
      </c>
      <c r="E31" s="97">
        <v>16.399999999999999</v>
      </c>
      <c r="F31" s="97">
        <v>5.95</v>
      </c>
      <c r="G31" s="97">
        <v>14.3</v>
      </c>
      <c r="H31" s="97">
        <v>2.1</v>
      </c>
      <c r="I31" s="98">
        <v>12.7</v>
      </c>
      <c r="J31" s="99">
        <f t="shared" si="0"/>
        <v>1046.5695084200001</v>
      </c>
      <c r="K31" s="100">
        <f t="shared" si="1"/>
        <v>61.806736214578528</v>
      </c>
      <c r="L31" s="101">
        <f t="shared" si="94"/>
        <v>3.0903368107289264</v>
      </c>
      <c r="M31" s="47"/>
      <c r="N31" t="s">
        <v>124</v>
      </c>
      <c r="O31" t="s">
        <v>125</v>
      </c>
      <c r="P31" s="68">
        <f t="shared" si="93"/>
        <v>64.897073025307449</v>
      </c>
      <c r="Q31" s="69">
        <v>1</v>
      </c>
      <c r="R31" s="69" t="s">
        <v>110</v>
      </c>
      <c r="S31" s="70">
        <v>16</v>
      </c>
      <c r="T31" s="71">
        <f t="shared" si="3"/>
        <v>0.99320903894132406</v>
      </c>
      <c r="U31" s="71">
        <f t="shared" si="4"/>
        <v>0.99398212324268287</v>
      </c>
      <c r="V31" s="126">
        <f t="shared" si="5"/>
        <v>0.9948239055053868</v>
      </c>
      <c r="W31" s="72">
        <v>0.66199074074074071</v>
      </c>
      <c r="X31" s="73">
        <f t="shared" si="6"/>
        <v>0.20712962962962961</v>
      </c>
      <c r="Y31" s="74">
        <f t="shared" si="7"/>
        <v>22</v>
      </c>
      <c r="Z31" s="73">
        <f t="shared" si="8"/>
        <v>0.20605750709403242</v>
      </c>
      <c r="AA31" s="74">
        <f t="shared" si="9"/>
        <v>21</v>
      </c>
      <c r="AB31" s="127">
        <v>0.71416666666666673</v>
      </c>
      <c r="AC31" s="73">
        <f t="shared" si="10"/>
        <v>0.16347222222222224</v>
      </c>
      <c r="AD31" s="74">
        <f t="shared" si="11"/>
        <v>24</v>
      </c>
      <c r="AE31" s="73">
        <f t="shared" si="12"/>
        <v>0.1626260745527556</v>
      </c>
      <c r="AF31" s="74">
        <f t="shared" si="13"/>
        <v>25</v>
      </c>
      <c r="AG31" s="75">
        <v>0.79784722222222215</v>
      </c>
      <c r="AH31" s="73">
        <f t="shared" si="14"/>
        <v>0.33951388888888884</v>
      </c>
      <c r="AI31" s="74">
        <f t="shared" si="15"/>
        <v>25</v>
      </c>
      <c r="AJ31" s="73">
        <f t="shared" si="16"/>
        <v>0.33747073614815803</v>
      </c>
      <c r="AK31" s="74">
        <f t="shared" si="17"/>
        <v>24</v>
      </c>
      <c r="AL31" s="127">
        <v>0.555150462962963</v>
      </c>
      <c r="AM31" s="73">
        <f t="shared" si="18"/>
        <v>0.10723379629629631</v>
      </c>
      <c r="AN31" s="74">
        <f t="shared" si="19"/>
        <v>25</v>
      </c>
      <c r="AO31" s="73">
        <f t="shared" si="20"/>
        <v>0.10667874403365057</v>
      </c>
      <c r="AP31" s="74">
        <f t="shared" si="21"/>
        <v>25</v>
      </c>
      <c r="AQ31" s="75" t="s">
        <v>60</v>
      </c>
      <c r="AR31" s="73" t="str">
        <f t="shared" si="22"/>
        <v xml:space="preserve"> </v>
      </c>
      <c r="AS31" s="74" t="str">
        <f t="shared" si="23"/>
        <v>n/s</v>
      </c>
      <c r="AT31" s="73" t="str">
        <f t="shared" si="24"/>
        <v xml:space="preserve"> </v>
      </c>
      <c r="AU31" s="74" t="str">
        <f t="shared" si="25"/>
        <v>n/s</v>
      </c>
      <c r="AV31" s="72">
        <v>0.83005787037037027</v>
      </c>
      <c r="AW31" s="73">
        <f t="shared" si="26"/>
        <v>0.1495023148148148</v>
      </c>
      <c r="AX31" s="74">
        <f t="shared" si="27"/>
        <v>19</v>
      </c>
      <c r="AY31" s="73">
        <f t="shared" si="28"/>
        <v>0.14860262830932561</v>
      </c>
      <c r="AZ31" s="74">
        <f t="shared" si="29"/>
        <v>20</v>
      </c>
      <c r="BA31" s="127">
        <v>0.7103356481481482</v>
      </c>
      <c r="BB31" s="73">
        <f t="shared" si="30"/>
        <v>7.1446759259259252E-2</v>
      </c>
      <c r="BC31" s="74">
        <f t="shared" si="31"/>
        <v>21</v>
      </c>
      <c r="BD31" s="73">
        <f t="shared" si="32"/>
        <v>7.1076944081999438E-2</v>
      </c>
      <c r="BE31" s="74">
        <f t="shared" si="33"/>
        <v>21</v>
      </c>
      <c r="BF31" s="127">
        <v>0.62627314814814816</v>
      </c>
      <c r="BG31" s="73">
        <f t="shared" si="34"/>
        <v>0.23738425925925927</v>
      </c>
      <c r="BH31" s="74">
        <f t="shared" si="35"/>
        <v>25</v>
      </c>
      <c r="BI31" s="73">
        <f t="shared" si="36"/>
        <v>0.23577219199868701</v>
      </c>
      <c r="BJ31" s="74">
        <f t="shared" si="37"/>
        <v>26</v>
      </c>
      <c r="BK31" s="173"/>
      <c r="BL31" s="77">
        <f t="shared" si="38"/>
        <v>16</v>
      </c>
      <c r="BM31" s="81">
        <f t="shared" si="39"/>
        <v>21</v>
      </c>
      <c r="BN31" s="116">
        <f t="shared" si="40"/>
        <v>10</v>
      </c>
      <c r="BO31" s="80">
        <v>27</v>
      </c>
      <c r="BP31" s="80">
        <f t="shared" si="82"/>
        <v>4</v>
      </c>
      <c r="BQ31" s="81">
        <f t="shared" si="41"/>
        <v>25</v>
      </c>
      <c r="BR31" s="116">
        <f t="shared" si="42"/>
        <v>6</v>
      </c>
      <c r="BS31" s="79">
        <f t="shared" si="43"/>
        <v>16</v>
      </c>
      <c r="BT31" s="117">
        <f t="shared" si="44"/>
        <v>23</v>
      </c>
      <c r="BU31" s="118">
        <f t="shared" si="45"/>
        <v>11</v>
      </c>
      <c r="BV31" s="80">
        <v>27</v>
      </c>
      <c r="BW31" s="80">
        <f t="shared" si="83"/>
        <v>4</v>
      </c>
      <c r="BX31" s="81">
        <f t="shared" si="46"/>
        <v>24</v>
      </c>
      <c r="BY31" s="116">
        <f t="shared" si="84"/>
        <v>6</v>
      </c>
      <c r="BZ31" s="79">
        <f t="shared" si="47"/>
        <v>22</v>
      </c>
      <c r="CA31" s="117">
        <f t="shared" si="48"/>
        <v>24</v>
      </c>
      <c r="CB31" s="118">
        <f t="shared" si="49"/>
        <v>17</v>
      </c>
      <c r="CC31" s="80">
        <v>27</v>
      </c>
      <c r="CD31" s="80">
        <f t="shared" si="85"/>
        <v>3</v>
      </c>
      <c r="CE31" s="81">
        <f t="shared" si="50"/>
        <v>25</v>
      </c>
      <c r="CF31" s="116">
        <f t="shared" si="51"/>
        <v>4</v>
      </c>
      <c r="CG31" s="79">
        <f t="shared" si="52"/>
        <v>26</v>
      </c>
      <c r="CH31" s="117">
        <f t="shared" si="53"/>
        <v>26</v>
      </c>
      <c r="CI31" s="118">
        <f t="shared" si="54"/>
        <v>25.25</v>
      </c>
      <c r="CJ31" s="80">
        <v>27</v>
      </c>
      <c r="CK31" s="80">
        <f t="shared" si="86"/>
        <v>2</v>
      </c>
      <c r="CL31" s="81" t="str">
        <f t="shared" si="55"/>
        <v>n/s</v>
      </c>
      <c r="CM31" s="116">
        <f t="shared" si="56"/>
        <v>0</v>
      </c>
      <c r="CN31" s="79">
        <f t="shared" si="57"/>
        <v>26</v>
      </c>
      <c r="CO31" s="117">
        <f t="shared" si="58"/>
        <v>27</v>
      </c>
      <c r="CP31" s="118">
        <f t="shared" si="59"/>
        <v>26</v>
      </c>
      <c r="CQ31" s="80">
        <v>27</v>
      </c>
      <c r="CR31" s="80">
        <f t="shared" si="87"/>
        <v>-1</v>
      </c>
      <c r="CS31" s="81">
        <f t="shared" si="88"/>
        <v>20</v>
      </c>
      <c r="CT31" s="116">
        <f t="shared" si="60"/>
        <v>6</v>
      </c>
      <c r="CU31" s="79">
        <f t="shared" si="61"/>
        <v>32</v>
      </c>
      <c r="CV31" s="117">
        <f t="shared" si="62"/>
        <v>27</v>
      </c>
      <c r="CW31" s="118">
        <f t="shared" si="63"/>
        <v>32</v>
      </c>
      <c r="CX31" s="80">
        <v>27</v>
      </c>
      <c r="CY31" s="80">
        <f t="shared" si="89"/>
        <v>-1</v>
      </c>
      <c r="CZ31" s="81">
        <f t="shared" si="64"/>
        <v>21</v>
      </c>
      <c r="DA31" s="116">
        <f t="shared" si="92"/>
        <v>5</v>
      </c>
      <c r="DB31" s="79">
        <f t="shared" si="66"/>
        <v>37</v>
      </c>
      <c r="DC31" s="117">
        <f t="shared" si="67"/>
        <v>27</v>
      </c>
      <c r="DD31" s="118">
        <f t="shared" si="68"/>
        <v>37</v>
      </c>
      <c r="DE31" s="80">
        <v>27</v>
      </c>
      <c r="DF31" s="80">
        <f t="shared" si="90"/>
        <v>-1</v>
      </c>
      <c r="DG31" s="81">
        <f t="shared" si="69"/>
        <v>26</v>
      </c>
      <c r="DH31" s="116">
        <f t="shared" si="70"/>
        <v>0</v>
      </c>
      <c r="DI31" s="79">
        <f t="shared" si="71"/>
        <v>37</v>
      </c>
      <c r="DJ31" s="82">
        <f t="shared" si="72"/>
        <v>28</v>
      </c>
      <c r="DK31" s="118">
        <f t="shared" si="73"/>
        <v>46</v>
      </c>
      <c r="DL31" s="80">
        <v>27</v>
      </c>
      <c r="DM31" s="80">
        <f t="shared" si="91"/>
        <v>-1</v>
      </c>
      <c r="DN31" s="85">
        <f t="shared" si="74"/>
        <v>-4</v>
      </c>
      <c r="DO31" s="86"/>
      <c r="DP31" s="87">
        <f t="shared" si="75"/>
        <v>33</v>
      </c>
      <c r="DQ31" s="88">
        <f t="shared" si="96"/>
        <v>28</v>
      </c>
      <c r="DR31" s="89">
        <f t="shared" si="77"/>
        <v>187</v>
      </c>
      <c r="DS31" s="90">
        <f t="shared" si="78"/>
        <v>38.25</v>
      </c>
      <c r="DT31" s="84">
        <v>27</v>
      </c>
      <c r="DU31" s="84">
        <v>1</v>
      </c>
      <c r="DV31" s="82">
        <f t="shared" si="95"/>
        <v>28</v>
      </c>
      <c r="DW31" s="91" t="str">
        <f t="shared" si="80"/>
        <v>Юрий Шульга</v>
      </c>
      <c r="DX31" s="92">
        <f t="shared" si="81"/>
        <v>16</v>
      </c>
    </row>
    <row r="32" spans="1:128">
      <c r="A32" s="60">
        <v>28</v>
      </c>
      <c r="B32" s="47" t="s">
        <v>107</v>
      </c>
      <c r="C32" s="97">
        <v>16.7</v>
      </c>
      <c r="D32" s="97">
        <v>5.8</v>
      </c>
      <c r="E32" s="97">
        <v>16.399999999999999</v>
      </c>
      <c r="F32" s="97">
        <v>5.95</v>
      </c>
      <c r="G32" s="97">
        <v>14.3</v>
      </c>
      <c r="H32" s="97">
        <v>2.1</v>
      </c>
      <c r="I32" s="98">
        <v>12.7</v>
      </c>
      <c r="J32" s="99">
        <f t="shared" si="0"/>
        <v>1046.5695084200001</v>
      </c>
      <c r="K32" s="100">
        <f t="shared" si="1"/>
        <v>61.806736214578528</v>
      </c>
      <c r="L32" s="101">
        <f t="shared" si="94"/>
        <v>3.0903368107289264</v>
      </c>
      <c r="M32" s="47"/>
      <c r="N32" t="s">
        <v>126</v>
      </c>
      <c r="O32" t="s">
        <v>127</v>
      </c>
      <c r="P32" s="68">
        <f t="shared" si="93"/>
        <v>64.897073025307449</v>
      </c>
      <c r="Q32" s="69">
        <v>1</v>
      </c>
      <c r="R32" s="69" t="s">
        <v>110</v>
      </c>
      <c r="S32" s="70">
        <v>17</v>
      </c>
      <c r="T32" s="71">
        <f t="shared" si="3"/>
        <v>0.99320903894132406</v>
      </c>
      <c r="U32" s="71">
        <f t="shared" si="4"/>
        <v>0.99398212324268287</v>
      </c>
      <c r="V32" s="126">
        <f t="shared" si="5"/>
        <v>0.9948239055053868</v>
      </c>
      <c r="W32" s="72">
        <v>0.64423611111111112</v>
      </c>
      <c r="X32" s="73">
        <f t="shared" si="6"/>
        <v>0.18937500000000002</v>
      </c>
      <c r="Y32" s="74">
        <f t="shared" si="7"/>
        <v>6</v>
      </c>
      <c r="Z32" s="73">
        <f t="shared" si="8"/>
        <v>0.18839477710508265</v>
      </c>
      <c r="AA32" s="74">
        <f t="shared" si="9"/>
        <v>7</v>
      </c>
      <c r="AB32" s="127">
        <v>0.6962962962962963</v>
      </c>
      <c r="AC32" s="73">
        <f t="shared" si="10"/>
        <v>0.14560185185185182</v>
      </c>
      <c r="AD32" s="74">
        <f t="shared" si="11"/>
        <v>18</v>
      </c>
      <c r="AE32" s="73">
        <f t="shared" si="12"/>
        <v>0.14484820290807596</v>
      </c>
      <c r="AF32" s="76">
        <f t="shared" si="13"/>
        <v>17</v>
      </c>
      <c r="AG32" s="75">
        <v>0.78386574074074078</v>
      </c>
      <c r="AH32" s="73">
        <f t="shared" si="14"/>
        <v>0.32553240740740746</v>
      </c>
      <c r="AI32" s="74">
        <f t="shared" si="15"/>
        <v>17</v>
      </c>
      <c r="AJ32" s="73">
        <f t="shared" si="16"/>
        <v>0.32357339349911696</v>
      </c>
      <c r="AK32" s="74">
        <f t="shared" si="17"/>
        <v>17</v>
      </c>
      <c r="AL32" s="127">
        <v>0.54070601851851852</v>
      </c>
      <c r="AM32" s="73">
        <f t="shared" si="18"/>
        <v>9.2789351851851831E-2</v>
      </c>
      <c r="AN32" s="74">
        <f t="shared" si="19"/>
        <v>10</v>
      </c>
      <c r="AO32" s="73">
        <f t="shared" si="20"/>
        <v>9.230906539857274E-2</v>
      </c>
      <c r="AP32" s="74">
        <f t="shared" si="21"/>
        <v>9</v>
      </c>
      <c r="AQ32" s="127">
        <v>0.62159722222222225</v>
      </c>
      <c r="AR32" s="73">
        <f t="shared" si="22"/>
        <v>0.20145833333333335</v>
      </c>
      <c r="AS32" s="74">
        <f t="shared" si="23"/>
        <v>14</v>
      </c>
      <c r="AT32" s="73">
        <f t="shared" si="24"/>
        <v>0.20041556596327273</v>
      </c>
      <c r="AU32" s="74">
        <f t="shared" si="25"/>
        <v>12</v>
      </c>
      <c r="AV32" s="72">
        <v>0.80848379629629619</v>
      </c>
      <c r="AW32" s="73">
        <f t="shared" si="26"/>
        <v>0.12792824074074072</v>
      </c>
      <c r="AX32" s="74">
        <f t="shared" si="27"/>
        <v>10</v>
      </c>
      <c r="AY32" s="73">
        <f t="shared" si="28"/>
        <v>0.12715838435418253</v>
      </c>
      <c r="AZ32" s="74">
        <f t="shared" si="29"/>
        <v>9</v>
      </c>
      <c r="BA32" s="127">
        <v>0.70550925925925922</v>
      </c>
      <c r="BB32" s="73">
        <f t="shared" si="30"/>
        <v>6.6620370370370274E-2</v>
      </c>
      <c r="BC32" s="74">
        <f t="shared" si="31"/>
        <v>11</v>
      </c>
      <c r="BD32" s="73">
        <f t="shared" si="32"/>
        <v>6.6275537038067114E-2</v>
      </c>
      <c r="BE32" s="74">
        <f t="shared" si="33"/>
        <v>10</v>
      </c>
      <c r="BF32" s="127">
        <v>0.59166666666666667</v>
      </c>
      <c r="BG32" s="73">
        <f t="shared" si="34"/>
        <v>0.20277777777777778</v>
      </c>
      <c r="BH32" s="74">
        <f t="shared" si="35"/>
        <v>7</v>
      </c>
      <c r="BI32" s="73">
        <f t="shared" si="36"/>
        <v>0.20140072178532406</v>
      </c>
      <c r="BJ32" s="74">
        <f t="shared" si="37"/>
        <v>5</v>
      </c>
      <c r="BK32" s="173"/>
      <c r="BL32" s="77">
        <f t="shared" si="38"/>
        <v>17</v>
      </c>
      <c r="BM32" s="81">
        <f t="shared" si="39"/>
        <v>7</v>
      </c>
      <c r="BN32" s="116">
        <f t="shared" si="40"/>
        <v>24</v>
      </c>
      <c r="BO32" s="80">
        <v>28</v>
      </c>
      <c r="BP32" s="80">
        <f t="shared" si="82"/>
        <v>3</v>
      </c>
      <c r="BQ32" s="81">
        <f t="shared" si="41"/>
        <v>17</v>
      </c>
      <c r="BR32" s="133">
        <f>IF(ISNUMBER(BQ32),VLOOKUP(BQ32,$BV$5:$BW$44,2),IF(ISTEXT(BQ32),IF((BQ32="n/f"),0.25,0)," "))-BQ45*0.1</f>
        <v>11</v>
      </c>
      <c r="BS32" s="79">
        <f t="shared" si="43"/>
        <v>35</v>
      </c>
      <c r="BT32" s="117">
        <f t="shared" si="44"/>
        <v>12</v>
      </c>
      <c r="BU32" s="118">
        <f t="shared" si="45"/>
        <v>7</v>
      </c>
      <c r="BV32" s="80">
        <v>28</v>
      </c>
      <c r="BW32" s="80">
        <f t="shared" si="83"/>
        <v>3</v>
      </c>
      <c r="BX32" s="81">
        <f t="shared" si="46"/>
        <v>17</v>
      </c>
      <c r="BY32" s="116">
        <f t="shared" si="84"/>
        <v>13</v>
      </c>
      <c r="BZ32" s="79">
        <f t="shared" si="47"/>
        <v>48</v>
      </c>
      <c r="CA32" s="117">
        <f t="shared" si="48"/>
        <v>13</v>
      </c>
      <c r="CB32" s="118">
        <f t="shared" si="49"/>
        <v>16.25</v>
      </c>
      <c r="CC32" s="80">
        <v>28</v>
      </c>
      <c r="CD32" s="80">
        <f t="shared" si="85"/>
        <v>2</v>
      </c>
      <c r="CE32" s="81">
        <f t="shared" si="50"/>
        <v>9</v>
      </c>
      <c r="CF32" s="116">
        <f t="shared" si="51"/>
        <v>20</v>
      </c>
      <c r="CG32" s="79">
        <f t="shared" si="52"/>
        <v>68</v>
      </c>
      <c r="CH32" s="117">
        <f t="shared" si="53"/>
        <v>11</v>
      </c>
      <c r="CI32" s="118">
        <f t="shared" si="54"/>
        <v>23.25</v>
      </c>
      <c r="CJ32" s="80">
        <v>28</v>
      </c>
      <c r="CK32" s="80">
        <f t="shared" si="86"/>
        <v>1</v>
      </c>
      <c r="CL32" s="81">
        <f t="shared" si="55"/>
        <v>12</v>
      </c>
      <c r="CM32" s="116">
        <f t="shared" si="56"/>
        <v>14</v>
      </c>
      <c r="CN32" s="79">
        <f t="shared" si="57"/>
        <v>82</v>
      </c>
      <c r="CO32" s="117">
        <f t="shared" si="58"/>
        <v>12</v>
      </c>
      <c r="CP32" s="118">
        <f t="shared" si="59"/>
        <v>26</v>
      </c>
      <c r="CQ32" s="80">
        <v>28</v>
      </c>
      <c r="CR32" s="80">
        <f t="shared" si="87"/>
        <v>-2</v>
      </c>
      <c r="CS32" s="81">
        <f t="shared" si="88"/>
        <v>9</v>
      </c>
      <c r="CT32" s="116">
        <f t="shared" si="60"/>
        <v>17</v>
      </c>
      <c r="CU32" s="79">
        <f t="shared" si="61"/>
        <v>99</v>
      </c>
      <c r="CV32" s="117">
        <f t="shared" si="62"/>
        <v>12</v>
      </c>
      <c r="CW32" s="118">
        <f t="shared" si="63"/>
        <v>29.5</v>
      </c>
      <c r="CX32" s="80">
        <v>28</v>
      </c>
      <c r="CY32" s="80">
        <f t="shared" si="89"/>
        <v>-2</v>
      </c>
      <c r="CZ32" s="81">
        <f t="shared" si="64"/>
        <v>10</v>
      </c>
      <c r="DA32" s="116">
        <f t="shared" si="92"/>
        <v>16</v>
      </c>
      <c r="DB32" s="79">
        <f t="shared" si="66"/>
        <v>115</v>
      </c>
      <c r="DC32" s="117">
        <f t="shared" si="67"/>
        <v>11</v>
      </c>
      <c r="DD32" s="118">
        <f t="shared" si="68"/>
        <v>32.5</v>
      </c>
      <c r="DE32" s="80">
        <v>28</v>
      </c>
      <c r="DF32" s="80">
        <f t="shared" si="90"/>
        <v>-2</v>
      </c>
      <c r="DG32" s="81">
        <f t="shared" si="69"/>
        <v>5</v>
      </c>
      <c r="DH32" s="116">
        <f t="shared" si="70"/>
        <v>21</v>
      </c>
      <c r="DI32" s="79">
        <f t="shared" si="71"/>
        <v>136</v>
      </c>
      <c r="DJ32" s="82">
        <f t="shared" si="72"/>
        <v>11</v>
      </c>
      <c r="DK32" s="118">
        <f t="shared" si="73"/>
        <v>37</v>
      </c>
      <c r="DL32" s="80">
        <v>28</v>
      </c>
      <c r="DM32" s="80">
        <f t="shared" si="91"/>
        <v>-2</v>
      </c>
      <c r="DN32" s="85">
        <f t="shared" si="74"/>
        <v>-11</v>
      </c>
      <c r="DO32" s="86"/>
      <c r="DP32" s="87">
        <f t="shared" si="75"/>
        <v>125</v>
      </c>
      <c r="DQ32" s="88">
        <f t="shared" si="96"/>
        <v>11</v>
      </c>
      <c r="DR32" s="89">
        <f t="shared" si="77"/>
        <v>86</v>
      </c>
      <c r="DS32" s="90">
        <f t="shared" si="78"/>
        <v>33</v>
      </c>
      <c r="DT32" s="84">
        <v>28</v>
      </c>
      <c r="DU32" s="84">
        <v>1</v>
      </c>
      <c r="DV32" s="82">
        <f t="shared" si="95"/>
        <v>11</v>
      </c>
      <c r="DW32" s="91" t="str">
        <f t="shared" si="80"/>
        <v>Виктор Минаев</v>
      </c>
      <c r="DX32" s="92">
        <f t="shared" si="81"/>
        <v>17</v>
      </c>
    </row>
    <row r="33" spans="1:128" s="96" customFormat="1">
      <c r="A33" s="60">
        <v>29</v>
      </c>
      <c r="B33" s="47" t="s">
        <v>107</v>
      </c>
      <c r="C33" s="97">
        <v>16.7</v>
      </c>
      <c r="D33" s="97">
        <v>5.8</v>
      </c>
      <c r="E33" s="97">
        <v>16.399999999999999</v>
      </c>
      <c r="F33" s="97">
        <v>5.95</v>
      </c>
      <c r="G33" s="97">
        <v>14.3</v>
      </c>
      <c r="H33" s="97">
        <v>2.1</v>
      </c>
      <c r="I33" s="98">
        <v>12.7</v>
      </c>
      <c r="J33" s="99">
        <f t="shared" si="0"/>
        <v>1046.5695084200001</v>
      </c>
      <c r="K33" s="100">
        <f t="shared" si="1"/>
        <v>61.806736214578528</v>
      </c>
      <c r="L33" s="101">
        <f t="shared" si="94"/>
        <v>3.0903368107289264</v>
      </c>
      <c r="M33" s="47"/>
      <c r="N33" t="s">
        <v>128</v>
      </c>
      <c r="O33" t="s">
        <v>129</v>
      </c>
      <c r="P33" s="68">
        <f t="shared" si="93"/>
        <v>64.897073025307449</v>
      </c>
      <c r="Q33" s="69">
        <v>1</v>
      </c>
      <c r="R33" s="69" t="s">
        <v>110</v>
      </c>
      <c r="S33" s="70">
        <v>18</v>
      </c>
      <c r="T33" s="71">
        <f t="shared" si="3"/>
        <v>0.99320903894132406</v>
      </c>
      <c r="U33" s="71">
        <f t="shared" si="4"/>
        <v>0.99398212324268287</v>
      </c>
      <c r="V33" s="126">
        <f t="shared" si="5"/>
        <v>0.9948239055053868</v>
      </c>
      <c r="W33" s="72" t="s">
        <v>84</v>
      </c>
      <c r="X33" s="73" t="str">
        <f t="shared" si="6"/>
        <v xml:space="preserve"> </v>
      </c>
      <c r="Y33" s="74" t="str">
        <f t="shared" si="7"/>
        <v>n/f</v>
      </c>
      <c r="Z33" s="73" t="str">
        <f t="shared" si="8"/>
        <v xml:space="preserve"> </v>
      </c>
      <c r="AA33" s="74" t="str">
        <f t="shared" si="9"/>
        <v>n/f</v>
      </c>
      <c r="AB33" s="127">
        <v>0.68648148148148147</v>
      </c>
      <c r="AC33" s="73">
        <f t="shared" si="10"/>
        <v>0.13578703703703698</v>
      </c>
      <c r="AD33" s="74">
        <f t="shared" si="11"/>
        <v>14</v>
      </c>
      <c r="AE33" s="73">
        <f t="shared" si="12"/>
        <v>0.13508419050218973</v>
      </c>
      <c r="AF33" s="74">
        <f t="shared" si="13"/>
        <v>13</v>
      </c>
      <c r="AG33" s="75">
        <v>0.71434027777777775</v>
      </c>
      <c r="AH33" s="73">
        <f t="shared" si="14"/>
        <v>0.25600694444444444</v>
      </c>
      <c r="AI33" s="74">
        <f t="shared" si="15"/>
        <v>8</v>
      </c>
      <c r="AJ33" s="73">
        <f t="shared" si="16"/>
        <v>0.25446632620376042</v>
      </c>
      <c r="AK33" s="74">
        <f t="shared" si="17"/>
        <v>5</v>
      </c>
      <c r="AL33" s="127">
        <v>0.54950231481481482</v>
      </c>
      <c r="AM33" s="73">
        <f t="shared" si="18"/>
        <v>0.10158564814814813</v>
      </c>
      <c r="AN33" s="74">
        <f t="shared" si="19"/>
        <v>19</v>
      </c>
      <c r="AO33" s="73">
        <f t="shared" si="20"/>
        <v>0.10105983123403679</v>
      </c>
      <c r="AP33" s="74">
        <f t="shared" si="21"/>
        <v>20</v>
      </c>
      <c r="AQ33" s="127">
        <v>0.62274305555555554</v>
      </c>
      <c r="AR33" s="73">
        <f t="shared" si="22"/>
        <v>0.20260416666666664</v>
      </c>
      <c r="AS33" s="74">
        <f t="shared" si="23"/>
        <v>15</v>
      </c>
      <c r="AT33" s="73">
        <f t="shared" si="24"/>
        <v>0.2015554683549976</v>
      </c>
      <c r="AU33" s="74">
        <f t="shared" si="25"/>
        <v>15</v>
      </c>
      <c r="AV33" s="72">
        <v>0.82972222222222214</v>
      </c>
      <c r="AW33" s="73">
        <f t="shared" si="26"/>
        <v>0.14916666666666667</v>
      </c>
      <c r="AX33" s="74">
        <f t="shared" si="27"/>
        <v>17</v>
      </c>
      <c r="AY33" s="73">
        <f t="shared" si="28"/>
        <v>0.14826900005036686</v>
      </c>
      <c r="AZ33" s="74">
        <f t="shared" si="29"/>
        <v>19</v>
      </c>
      <c r="BA33" s="127">
        <v>0.70577546296296301</v>
      </c>
      <c r="BB33" s="73">
        <f t="shared" si="30"/>
        <v>6.6886574074074057E-2</v>
      </c>
      <c r="BC33" s="74">
        <f t="shared" si="31"/>
        <v>15</v>
      </c>
      <c r="BD33" s="73">
        <f t="shared" si="32"/>
        <v>6.6540362846245704E-2</v>
      </c>
      <c r="BE33" s="74">
        <f t="shared" si="33"/>
        <v>11</v>
      </c>
      <c r="BF33" s="127">
        <v>0.62170138888888882</v>
      </c>
      <c r="BG33" s="73">
        <f t="shared" si="34"/>
        <v>0.23281249999999992</v>
      </c>
      <c r="BH33" s="74">
        <f t="shared" si="35"/>
        <v>24</v>
      </c>
      <c r="BI33" s="73">
        <f t="shared" si="36"/>
        <v>0.23123147937852692</v>
      </c>
      <c r="BJ33" s="74">
        <f t="shared" si="37"/>
        <v>24</v>
      </c>
      <c r="BK33" s="173"/>
      <c r="BL33" s="77">
        <f t="shared" si="38"/>
        <v>18</v>
      </c>
      <c r="BM33" s="81" t="str">
        <f t="shared" si="39"/>
        <v>n/f</v>
      </c>
      <c r="BN33" s="116">
        <f t="shared" si="40"/>
        <v>0.25</v>
      </c>
      <c r="BO33" s="80">
        <v>29</v>
      </c>
      <c r="BP33" s="80">
        <f t="shared" si="82"/>
        <v>2</v>
      </c>
      <c r="BQ33" s="81">
        <f t="shared" si="41"/>
        <v>13</v>
      </c>
      <c r="BR33" s="116">
        <f t="shared" ref="BR33:BR44" si="97">IF(ISNUMBER(BQ33),VLOOKUP(BQ33,$BV$5:$BW$44,2),IF(ISTEXT(BQ33),IF((BQ33="n/f"),0.25,0)," "))</f>
        <v>18</v>
      </c>
      <c r="BS33" s="79">
        <f t="shared" si="43"/>
        <v>18.25</v>
      </c>
      <c r="BT33" s="117">
        <f t="shared" si="44"/>
        <v>22</v>
      </c>
      <c r="BU33" s="118">
        <f t="shared" si="45"/>
        <v>6.25</v>
      </c>
      <c r="BV33" s="80">
        <v>29</v>
      </c>
      <c r="BW33" s="80">
        <f t="shared" si="83"/>
        <v>2</v>
      </c>
      <c r="BX33" s="81">
        <f t="shared" si="46"/>
        <v>5</v>
      </c>
      <c r="BY33" s="116">
        <f t="shared" si="84"/>
        <v>25</v>
      </c>
      <c r="BZ33" s="79">
        <f t="shared" si="47"/>
        <v>43.25</v>
      </c>
      <c r="CA33" s="117">
        <f t="shared" si="48"/>
        <v>15</v>
      </c>
      <c r="CB33" s="118">
        <f t="shared" si="49"/>
        <v>11.25</v>
      </c>
      <c r="CC33" s="80">
        <v>29</v>
      </c>
      <c r="CD33" s="80">
        <f t="shared" si="85"/>
        <v>1</v>
      </c>
      <c r="CE33" s="81">
        <f t="shared" si="50"/>
        <v>20</v>
      </c>
      <c r="CF33" s="116">
        <f t="shared" si="51"/>
        <v>9</v>
      </c>
      <c r="CG33" s="79">
        <f t="shared" si="52"/>
        <v>52.25</v>
      </c>
      <c r="CH33" s="117">
        <f t="shared" si="53"/>
        <v>17</v>
      </c>
      <c r="CI33" s="118">
        <f t="shared" si="54"/>
        <v>20</v>
      </c>
      <c r="CJ33" s="80">
        <v>29</v>
      </c>
      <c r="CK33" s="80">
        <f t="shared" si="86"/>
        <v>0</v>
      </c>
      <c r="CL33" s="81">
        <f t="shared" si="55"/>
        <v>15</v>
      </c>
      <c r="CM33" s="116">
        <f t="shared" si="56"/>
        <v>11</v>
      </c>
      <c r="CN33" s="79">
        <f t="shared" si="57"/>
        <v>63.25</v>
      </c>
      <c r="CO33" s="117">
        <f t="shared" si="58"/>
        <v>16</v>
      </c>
      <c r="CP33" s="118">
        <f t="shared" si="59"/>
        <v>23.25</v>
      </c>
      <c r="CQ33" s="80">
        <v>29</v>
      </c>
      <c r="CR33" s="80">
        <f t="shared" si="87"/>
        <v>-3</v>
      </c>
      <c r="CS33" s="81">
        <f t="shared" si="88"/>
        <v>19</v>
      </c>
      <c r="CT33" s="116">
        <f t="shared" si="60"/>
        <v>7</v>
      </c>
      <c r="CU33" s="79">
        <f t="shared" si="61"/>
        <v>70.25</v>
      </c>
      <c r="CV33" s="117">
        <f t="shared" si="62"/>
        <v>17</v>
      </c>
      <c r="CW33" s="118">
        <f t="shared" si="63"/>
        <v>23.25</v>
      </c>
      <c r="CX33" s="80">
        <v>29</v>
      </c>
      <c r="CY33" s="80">
        <f t="shared" si="89"/>
        <v>-3</v>
      </c>
      <c r="CZ33" s="81">
        <f t="shared" si="64"/>
        <v>11</v>
      </c>
      <c r="DA33" s="116">
        <f t="shared" si="92"/>
        <v>15</v>
      </c>
      <c r="DB33" s="79">
        <f t="shared" si="66"/>
        <v>85.25</v>
      </c>
      <c r="DC33" s="117">
        <f t="shared" si="67"/>
        <v>14</v>
      </c>
      <c r="DD33" s="118">
        <f t="shared" si="68"/>
        <v>23.25</v>
      </c>
      <c r="DE33" s="80">
        <v>29</v>
      </c>
      <c r="DF33" s="80">
        <f t="shared" si="90"/>
        <v>-3</v>
      </c>
      <c r="DG33" s="81">
        <f t="shared" si="69"/>
        <v>24</v>
      </c>
      <c r="DH33" s="116">
        <f t="shared" si="70"/>
        <v>2</v>
      </c>
      <c r="DI33" s="79">
        <f t="shared" si="71"/>
        <v>87.25</v>
      </c>
      <c r="DJ33" s="82">
        <f t="shared" si="72"/>
        <v>16</v>
      </c>
      <c r="DK33" s="118">
        <f t="shared" si="73"/>
        <v>24.25</v>
      </c>
      <c r="DL33" s="80">
        <v>29</v>
      </c>
      <c r="DM33" s="80">
        <f t="shared" si="91"/>
        <v>-3</v>
      </c>
      <c r="DN33" s="85">
        <f t="shared" si="74"/>
        <v>-0.25</v>
      </c>
      <c r="DO33" s="86"/>
      <c r="DP33" s="87">
        <f t="shared" si="75"/>
        <v>87</v>
      </c>
      <c r="DQ33" s="88">
        <f t="shared" si="96"/>
        <v>15</v>
      </c>
      <c r="DR33" s="89">
        <f t="shared" si="77"/>
        <v>137</v>
      </c>
      <c r="DS33" s="90">
        <f t="shared" si="78"/>
        <v>24</v>
      </c>
      <c r="DT33" s="84">
        <v>29</v>
      </c>
      <c r="DU33" s="84">
        <v>1</v>
      </c>
      <c r="DV33" s="82">
        <f t="shared" si="95"/>
        <v>15</v>
      </c>
      <c r="DW33" s="91" t="str">
        <f t="shared" si="80"/>
        <v xml:space="preserve">Сергей Титов </v>
      </c>
      <c r="DX33" s="92">
        <f t="shared" si="81"/>
        <v>18</v>
      </c>
    </row>
    <row r="34" spans="1:128" s="96" customFormat="1">
      <c r="A34" s="60">
        <v>30</v>
      </c>
      <c r="B34" s="47" t="s">
        <v>107</v>
      </c>
      <c r="C34" s="97">
        <v>16.7</v>
      </c>
      <c r="D34" s="97">
        <v>5.8</v>
      </c>
      <c r="E34" s="97">
        <v>16.399999999999999</v>
      </c>
      <c r="F34" s="97">
        <v>5.95</v>
      </c>
      <c r="G34" s="97">
        <v>14.3</v>
      </c>
      <c r="H34" s="97">
        <v>2.1</v>
      </c>
      <c r="I34" s="98">
        <v>12.7</v>
      </c>
      <c r="J34" s="99">
        <f t="shared" si="0"/>
        <v>1046.5695084200001</v>
      </c>
      <c r="K34" s="100">
        <f t="shared" si="1"/>
        <v>61.806736214578528</v>
      </c>
      <c r="L34" s="101">
        <f t="shared" si="94"/>
        <v>3.0903368107289264</v>
      </c>
      <c r="M34" s="47"/>
      <c r="N34" t="s">
        <v>130</v>
      </c>
      <c r="O34" t="s">
        <v>131</v>
      </c>
      <c r="P34" s="68">
        <f t="shared" si="93"/>
        <v>64.897073025307449</v>
      </c>
      <c r="Q34" s="69">
        <v>1</v>
      </c>
      <c r="R34" s="69" t="s">
        <v>110</v>
      </c>
      <c r="S34" s="70">
        <v>19</v>
      </c>
      <c r="T34" s="71">
        <f t="shared" si="3"/>
        <v>0.99320903894132406</v>
      </c>
      <c r="U34" s="71">
        <f t="shared" si="4"/>
        <v>0.99398212324268287</v>
      </c>
      <c r="V34" s="126">
        <f t="shared" si="5"/>
        <v>0.9948239055053868</v>
      </c>
      <c r="W34" s="72">
        <v>0.65122685185185181</v>
      </c>
      <c r="X34" s="73">
        <f t="shared" si="6"/>
        <v>0.1963657407407407</v>
      </c>
      <c r="Y34" s="74">
        <f t="shared" si="7"/>
        <v>17</v>
      </c>
      <c r="Z34" s="73">
        <f t="shared" si="8"/>
        <v>0.1953493331111619</v>
      </c>
      <c r="AA34" s="74">
        <f t="shared" si="9"/>
        <v>14</v>
      </c>
      <c r="AB34" s="127">
        <v>0.69493055555555561</v>
      </c>
      <c r="AC34" s="73">
        <f t="shared" si="10"/>
        <v>0.14423611111111112</v>
      </c>
      <c r="AD34" s="74">
        <f t="shared" si="11"/>
        <v>15</v>
      </c>
      <c r="AE34" s="73">
        <f t="shared" si="12"/>
        <v>0.14348953137046447</v>
      </c>
      <c r="AF34" s="74">
        <f t="shared" si="13"/>
        <v>15</v>
      </c>
      <c r="AG34" s="75">
        <v>0.80168981481481483</v>
      </c>
      <c r="AH34" s="73">
        <f t="shared" si="14"/>
        <v>0.34335648148148151</v>
      </c>
      <c r="AI34" s="74">
        <f t="shared" si="15"/>
        <v>27</v>
      </c>
      <c r="AJ34" s="73">
        <f t="shared" si="16"/>
        <v>0.3412902044920999</v>
      </c>
      <c r="AK34" s="74">
        <f t="shared" si="17"/>
        <v>27</v>
      </c>
      <c r="AL34" s="127">
        <v>0.55371527777777774</v>
      </c>
      <c r="AM34" s="73">
        <f t="shared" si="18"/>
        <v>0.10579861111111105</v>
      </c>
      <c r="AN34" s="74">
        <f t="shared" si="19"/>
        <v>24</v>
      </c>
      <c r="AO34" s="73">
        <f t="shared" si="20"/>
        <v>0.1052509875026011</v>
      </c>
      <c r="AP34" s="74">
        <f t="shared" si="21"/>
        <v>23</v>
      </c>
      <c r="AQ34" s="127" t="s">
        <v>84</v>
      </c>
      <c r="AR34" s="73" t="str">
        <f t="shared" si="22"/>
        <v xml:space="preserve"> </v>
      </c>
      <c r="AS34" s="74" t="str">
        <f t="shared" si="23"/>
        <v>n/f</v>
      </c>
      <c r="AT34" s="73" t="str">
        <f t="shared" si="24"/>
        <v xml:space="preserve"> </v>
      </c>
      <c r="AU34" s="74" t="str">
        <f t="shared" si="25"/>
        <v>n/f</v>
      </c>
      <c r="AV34" s="72">
        <v>0.8322222222222222</v>
      </c>
      <c r="AW34" s="73">
        <f t="shared" si="26"/>
        <v>0.15166666666666673</v>
      </c>
      <c r="AX34" s="74">
        <f t="shared" si="27"/>
        <v>22</v>
      </c>
      <c r="AY34" s="73">
        <f t="shared" si="28"/>
        <v>0.15075395535847363</v>
      </c>
      <c r="AZ34" s="74">
        <f t="shared" si="29"/>
        <v>22</v>
      </c>
      <c r="BA34" s="127">
        <v>0.70468750000000002</v>
      </c>
      <c r="BB34" s="73">
        <f t="shared" si="30"/>
        <v>6.5798611111111072E-2</v>
      </c>
      <c r="BC34" s="74">
        <f t="shared" si="31"/>
        <v>8</v>
      </c>
      <c r="BD34" s="73">
        <f t="shared" si="32"/>
        <v>6.5458031282385656E-2</v>
      </c>
      <c r="BE34" s="74">
        <f t="shared" si="33"/>
        <v>8</v>
      </c>
      <c r="BF34" s="127">
        <v>0.60081018518518514</v>
      </c>
      <c r="BG34" s="73">
        <f t="shared" si="34"/>
        <v>0.21192129629629625</v>
      </c>
      <c r="BH34" s="74">
        <f t="shared" si="35"/>
        <v>15</v>
      </c>
      <c r="BI34" s="73">
        <f t="shared" si="36"/>
        <v>0.21048214702564397</v>
      </c>
      <c r="BJ34" s="74">
        <f t="shared" si="37"/>
        <v>13</v>
      </c>
      <c r="BK34" s="173"/>
      <c r="BL34" s="77">
        <f t="shared" si="38"/>
        <v>19</v>
      </c>
      <c r="BM34" s="81">
        <f t="shared" si="39"/>
        <v>14</v>
      </c>
      <c r="BN34" s="116">
        <f t="shared" si="40"/>
        <v>17</v>
      </c>
      <c r="BO34" s="80">
        <v>30</v>
      </c>
      <c r="BP34" s="80">
        <f t="shared" si="82"/>
        <v>1</v>
      </c>
      <c r="BQ34" s="81">
        <f t="shared" si="41"/>
        <v>15</v>
      </c>
      <c r="BR34" s="116">
        <f t="shared" si="97"/>
        <v>16</v>
      </c>
      <c r="BS34" s="79">
        <f t="shared" si="43"/>
        <v>33</v>
      </c>
      <c r="BT34" s="117">
        <f t="shared" si="44"/>
        <v>14</v>
      </c>
      <c r="BU34" s="118">
        <f t="shared" si="45"/>
        <v>3.25</v>
      </c>
      <c r="BV34" s="80">
        <v>30</v>
      </c>
      <c r="BW34" s="80">
        <f t="shared" si="83"/>
        <v>1</v>
      </c>
      <c r="BX34" s="81">
        <f t="shared" si="46"/>
        <v>27</v>
      </c>
      <c r="BY34" s="116">
        <f t="shared" si="84"/>
        <v>3</v>
      </c>
      <c r="BZ34" s="79">
        <f t="shared" si="47"/>
        <v>36</v>
      </c>
      <c r="CA34" s="117">
        <f t="shared" si="48"/>
        <v>22</v>
      </c>
      <c r="CB34" s="118">
        <f t="shared" si="49"/>
        <v>7</v>
      </c>
      <c r="CC34" s="80">
        <v>30</v>
      </c>
      <c r="CD34" s="80">
        <f t="shared" si="85"/>
        <v>0</v>
      </c>
      <c r="CE34" s="81">
        <f t="shared" si="50"/>
        <v>23</v>
      </c>
      <c r="CF34" s="116">
        <f t="shared" si="51"/>
        <v>6</v>
      </c>
      <c r="CG34" s="79">
        <f t="shared" si="52"/>
        <v>42</v>
      </c>
      <c r="CH34" s="117">
        <f t="shared" si="53"/>
        <v>20</v>
      </c>
      <c r="CI34" s="118">
        <f t="shared" si="54"/>
        <v>7</v>
      </c>
      <c r="CJ34" s="80">
        <v>30</v>
      </c>
      <c r="CK34" s="80">
        <f t="shared" si="86"/>
        <v>-1</v>
      </c>
      <c r="CL34" s="81" t="str">
        <f t="shared" si="55"/>
        <v>n/f</v>
      </c>
      <c r="CM34" s="116">
        <f t="shared" si="56"/>
        <v>0.25</v>
      </c>
      <c r="CN34" s="79">
        <f t="shared" si="57"/>
        <v>42.25</v>
      </c>
      <c r="CO34" s="117">
        <f t="shared" si="58"/>
        <v>23</v>
      </c>
      <c r="CP34" s="118">
        <f t="shared" si="59"/>
        <v>7</v>
      </c>
      <c r="CQ34" s="80">
        <v>30</v>
      </c>
      <c r="CR34" s="80">
        <f t="shared" si="87"/>
        <v>-4</v>
      </c>
      <c r="CS34" s="81">
        <f t="shared" si="88"/>
        <v>22</v>
      </c>
      <c r="CT34" s="116">
        <f t="shared" si="60"/>
        <v>4</v>
      </c>
      <c r="CU34" s="79">
        <f t="shared" si="61"/>
        <v>46.25</v>
      </c>
      <c r="CV34" s="117">
        <f t="shared" si="62"/>
        <v>24</v>
      </c>
      <c r="CW34" s="118">
        <f t="shared" si="63"/>
        <v>7</v>
      </c>
      <c r="CX34" s="80">
        <v>30</v>
      </c>
      <c r="CY34" s="80">
        <f t="shared" si="89"/>
        <v>-4</v>
      </c>
      <c r="CZ34" s="81">
        <f t="shared" si="64"/>
        <v>8</v>
      </c>
      <c r="DA34" s="116">
        <f t="shared" si="92"/>
        <v>18</v>
      </c>
      <c r="DB34" s="79">
        <f t="shared" si="66"/>
        <v>64.25</v>
      </c>
      <c r="DC34" s="117">
        <f t="shared" si="67"/>
        <v>22</v>
      </c>
      <c r="DD34" s="118">
        <f t="shared" si="68"/>
        <v>7</v>
      </c>
      <c r="DE34" s="80">
        <v>30</v>
      </c>
      <c r="DF34" s="80">
        <f t="shared" si="90"/>
        <v>-4</v>
      </c>
      <c r="DG34" s="81">
        <f t="shared" si="69"/>
        <v>13</v>
      </c>
      <c r="DH34" s="116">
        <f t="shared" si="70"/>
        <v>13</v>
      </c>
      <c r="DI34" s="79">
        <f t="shared" si="71"/>
        <v>77.25</v>
      </c>
      <c r="DJ34" s="82">
        <f t="shared" si="72"/>
        <v>21</v>
      </c>
      <c r="DK34" s="118">
        <f t="shared" si="73"/>
        <v>7</v>
      </c>
      <c r="DL34" s="80">
        <v>30</v>
      </c>
      <c r="DM34" s="80">
        <f t="shared" si="91"/>
        <v>-4</v>
      </c>
      <c r="DN34" s="85">
        <f t="shared" si="74"/>
        <v>-0.25</v>
      </c>
      <c r="DO34" s="86"/>
      <c r="DP34" s="87">
        <f t="shared" si="75"/>
        <v>77</v>
      </c>
      <c r="DQ34" s="88">
        <f t="shared" si="96"/>
        <v>20</v>
      </c>
      <c r="DR34" s="89">
        <f t="shared" si="77"/>
        <v>147</v>
      </c>
      <c r="DS34" s="90">
        <f t="shared" si="78"/>
        <v>5</v>
      </c>
      <c r="DT34" s="84">
        <v>30</v>
      </c>
      <c r="DU34" s="84">
        <v>1</v>
      </c>
      <c r="DV34" s="82">
        <f t="shared" si="95"/>
        <v>20</v>
      </c>
      <c r="DW34" s="91" t="str">
        <f t="shared" si="80"/>
        <v xml:space="preserve">Николай Михеев </v>
      </c>
      <c r="DX34" s="92">
        <f t="shared" si="81"/>
        <v>19</v>
      </c>
    </row>
    <row r="35" spans="1:128" s="96" customFormat="1" hidden="1">
      <c r="A35" s="60">
        <v>31</v>
      </c>
      <c r="B35" s="47"/>
      <c r="C35" s="97"/>
      <c r="D35" s="97"/>
      <c r="E35" s="97"/>
      <c r="F35" s="97"/>
      <c r="G35" s="97"/>
      <c r="H35" s="97"/>
      <c r="I35" s="98"/>
      <c r="J35" s="99"/>
      <c r="K35" s="100"/>
      <c r="L35" s="47"/>
      <c r="M35" s="47"/>
      <c r="N35" s="91"/>
      <c r="O35" s="91"/>
      <c r="P35" s="134">
        <f t="shared" si="93"/>
        <v>0</v>
      </c>
      <c r="Q35" s="69"/>
      <c r="R35" s="69"/>
      <c r="S35" s="77"/>
      <c r="T35" s="71">
        <f t="shared" si="3"/>
        <v>1.127493121294596</v>
      </c>
      <c r="U35" s="71">
        <f t="shared" si="4"/>
        <v>1.1112667240389202</v>
      </c>
      <c r="V35" s="126">
        <f t="shared" si="5"/>
        <v>1.0941487664944709</v>
      </c>
      <c r="W35" s="127"/>
      <c r="X35" s="73" t="str">
        <f t="shared" si="6"/>
        <v/>
      </c>
      <c r="Y35" s="74" t="str">
        <f t="shared" si="7"/>
        <v>n/s</v>
      </c>
      <c r="Z35" s="73" t="str">
        <f t="shared" si="8"/>
        <v/>
      </c>
      <c r="AA35" s="74" t="str">
        <f t="shared" si="9"/>
        <v>n/s</v>
      </c>
      <c r="AB35" s="127"/>
      <c r="AC35" s="73" t="str">
        <f t="shared" si="10"/>
        <v/>
      </c>
      <c r="AD35" s="74" t="str">
        <f t="shared" si="11"/>
        <v>n/s</v>
      </c>
      <c r="AE35" s="73" t="str">
        <f t="shared" si="12"/>
        <v/>
      </c>
      <c r="AF35" s="74" t="str">
        <f t="shared" si="13"/>
        <v>n/s</v>
      </c>
      <c r="AG35" s="127"/>
      <c r="AH35" s="73" t="str">
        <f t="shared" si="14"/>
        <v/>
      </c>
      <c r="AI35" s="74" t="str">
        <f t="shared" si="15"/>
        <v>n/s</v>
      </c>
      <c r="AJ35" s="73" t="str">
        <f t="shared" si="16"/>
        <v/>
      </c>
      <c r="AK35" s="74" t="str">
        <f t="shared" si="17"/>
        <v>n/s</v>
      </c>
      <c r="AL35" s="127"/>
      <c r="AM35" s="73" t="str">
        <f t="shared" si="18"/>
        <v/>
      </c>
      <c r="AN35" s="74" t="str">
        <f t="shared" si="19"/>
        <v>n/s</v>
      </c>
      <c r="AO35" s="73" t="str">
        <f t="shared" si="20"/>
        <v/>
      </c>
      <c r="AP35" s="74" t="str">
        <f t="shared" si="21"/>
        <v>n/s</v>
      </c>
      <c r="AQ35" s="127"/>
      <c r="AR35" s="73" t="str">
        <f t="shared" si="22"/>
        <v/>
      </c>
      <c r="AS35" s="74" t="str">
        <f t="shared" si="23"/>
        <v>n/s</v>
      </c>
      <c r="AT35" s="73" t="str">
        <f t="shared" si="24"/>
        <v/>
      </c>
      <c r="AU35" s="74" t="str">
        <f t="shared" si="25"/>
        <v>n/s</v>
      </c>
      <c r="AV35" s="127"/>
      <c r="AW35" s="73" t="str">
        <f t="shared" si="26"/>
        <v/>
      </c>
      <c r="AX35" s="74" t="str">
        <f t="shared" si="27"/>
        <v>n/s</v>
      </c>
      <c r="AY35" s="73" t="str">
        <f t="shared" si="28"/>
        <v/>
      </c>
      <c r="AZ35" s="74" t="str">
        <f t="shared" si="29"/>
        <v>n/s</v>
      </c>
      <c r="BA35" s="127"/>
      <c r="BB35" s="73" t="str">
        <f t="shared" si="30"/>
        <v/>
      </c>
      <c r="BC35" s="74" t="str">
        <f t="shared" si="31"/>
        <v>n/s</v>
      </c>
      <c r="BD35" s="73" t="str">
        <f t="shared" si="32"/>
        <v/>
      </c>
      <c r="BE35" s="74" t="str">
        <f t="shared" si="33"/>
        <v>n/s</v>
      </c>
      <c r="BF35" s="127"/>
      <c r="BG35" s="73" t="str">
        <f t="shared" si="34"/>
        <v/>
      </c>
      <c r="BH35" s="74" t="str">
        <f t="shared" si="35"/>
        <v>n/s</v>
      </c>
      <c r="BI35" s="73" t="str">
        <f t="shared" si="36"/>
        <v/>
      </c>
      <c r="BJ35" s="74" t="str">
        <f t="shared" si="37"/>
        <v>n/s</v>
      </c>
      <c r="BK35" s="173"/>
      <c r="BL35" s="77">
        <f t="shared" si="38"/>
        <v>0</v>
      </c>
      <c r="BM35" s="81" t="str">
        <f t="shared" si="39"/>
        <v>n/s</v>
      </c>
      <c r="BN35" s="116">
        <f t="shared" si="40"/>
        <v>0</v>
      </c>
      <c r="BO35" s="80">
        <v>31</v>
      </c>
      <c r="BP35" s="80">
        <f t="shared" si="82"/>
        <v>0</v>
      </c>
      <c r="BQ35" s="81" t="str">
        <f t="shared" si="41"/>
        <v>n/s</v>
      </c>
      <c r="BR35" s="116">
        <f t="shared" si="97"/>
        <v>0</v>
      </c>
      <c r="BS35" s="79">
        <f t="shared" si="43"/>
        <v>0</v>
      </c>
      <c r="BT35" s="117">
        <f t="shared" si="44"/>
        <v>31</v>
      </c>
      <c r="BU35" s="118">
        <f t="shared" si="45"/>
        <v>0</v>
      </c>
      <c r="BV35" s="80">
        <v>31</v>
      </c>
      <c r="BW35" s="80">
        <f t="shared" si="83"/>
        <v>0</v>
      </c>
      <c r="BX35" s="81" t="str">
        <f t="shared" si="46"/>
        <v>n/s</v>
      </c>
      <c r="BY35" s="116">
        <f t="shared" si="84"/>
        <v>0</v>
      </c>
      <c r="BZ35" s="79">
        <f t="shared" si="47"/>
        <v>0</v>
      </c>
      <c r="CA35" s="117">
        <f t="shared" si="48"/>
        <v>31</v>
      </c>
      <c r="CB35" s="118">
        <f t="shared" si="49"/>
        <v>0</v>
      </c>
      <c r="CC35" s="80">
        <v>31</v>
      </c>
      <c r="CD35" s="80">
        <f t="shared" si="85"/>
        <v>-1</v>
      </c>
      <c r="CE35" s="81" t="str">
        <f t="shared" si="50"/>
        <v>n/s</v>
      </c>
      <c r="CF35" s="116">
        <f t="shared" si="51"/>
        <v>0</v>
      </c>
      <c r="CG35" s="79">
        <f t="shared" si="52"/>
        <v>0</v>
      </c>
      <c r="CH35" s="117">
        <f t="shared" si="53"/>
        <v>31</v>
      </c>
      <c r="CI35" s="118">
        <f t="shared" si="54"/>
        <v>0</v>
      </c>
      <c r="CJ35" s="80">
        <v>31</v>
      </c>
      <c r="CK35" s="80">
        <f t="shared" si="86"/>
        <v>-2</v>
      </c>
      <c r="CL35" s="81" t="str">
        <f t="shared" si="55"/>
        <v>n/s</v>
      </c>
      <c r="CM35" s="116">
        <f t="shared" si="56"/>
        <v>0</v>
      </c>
      <c r="CN35" s="79">
        <f t="shared" si="57"/>
        <v>0</v>
      </c>
      <c r="CO35" s="117">
        <f t="shared" si="58"/>
        <v>31</v>
      </c>
      <c r="CP35" s="118">
        <f t="shared" si="59"/>
        <v>0</v>
      </c>
      <c r="CQ35" s="80">
        <v>31</v>
      </c>
      <c r="CR35" s="80">
        <f t="shared" si="87"/>
        <v>-5</v>
      </c>
      <c r="CS35" s="81" t="str">
        <f t="shared" si="88"/>
        <v>n/s</v>
      </c>
      <c r="CT35" s="116">
        <f t="shared" si="60"/>
        <v>0</v>
      </c>
      <c r="CU35" s="79">
        <f t="shared" si="61"/>
        <v>0</v>
      </c>
      <c r="CV35" s="117">
        <f t="shared" si="62"/>
        <v>31</v>
      </c>
      <c r="CW35" s="118">
        <f t="shared" si="63"/>
        <v>0</v>
      </c>
      <c r="CX35" s="80">
        <v>31</v>
      </c>
      <c r="CY35" s="80">
        <f t="shared" si="89"/>
        <v>-5</v>
      </c>
      <c r="CZ35" s="81" t="str">
        <f t="shared" si="64"/>
        <v>n/s</v>
      </c>
      <c r="DA35" s="116">
        <f t="shared" si="92"/>
        <v>0</v>
      </c>
      <c r="DB35" s="79">
        <f t="shared" si="66"/>
        <v>0</v>
      </c>
      <c r="DC35" s="117">
        <f t="shared" si="67"/>
        <v>31</v>
      </c>
      <c r="DD35" s="118">
        <f t="shared" si="68"/>
        <v>0</v>
      </c>
      <c r="DE35" s="80">
        <v>31</v>
      </c>
      <c r="DF35" s="80">
        <f t="shared" si="90"/>
        <v>-5</v>
      </c>
      <c r="DG35" s="81" t="str">
        <f t="shared" si="69"/>
        <v>n/s</v>
      </c>
      <c r="DH35" s="116">
        <f t="shared" si="70"/>
        <v>0</v>
      </c>
      <c r="DI35" s="79">
        <f t="shared" si="71"/>
        <v>0</v>
      </c>
      <c r="DJ35" s="82">
        <f t="shared" si="72"/>
        <v>31</v>
      </c>
      <c r="DK35" s="118">
        <f t="shared" si="73"/>
        <v>0</v>
      </c>
      <c r="DL35" s="80">
        <v>31</v>
      </c>
      <c r="DM35" s="80">
        <f t="shared" si="91"/>
        <v>-5</v>
      </c>
      <c r="DN35" s="85">
        <f t="shared" si="74"/>
        <v>-99</v>
      </c>
      <c r="DO35" s="86"/>
      <c r="DP35" s="87">
        <f t="shared" si="75"/>
        <v>-99</v>
      </c>
      <c r="DQ35" s="88">
        <f t="shared" si="96"/>
        <v>31</v>
      </c>
      <c r="DR35" s="89">
        <f t="shared" si="77"/>
        <v>219</v>
      </c>
      <c r="DS35" s="90">
        <f t="shared" si="78"/>
        <v>-99</v>
      </c>
      <c r="DT35" s="84">
        <v>31</v>
      </c>
      <c r="DU35" s="84">
        <v>1</v>
      </c>
      <c r="DV35" s="82">
        <f t="shared" si="95"/>
        <v>31</v>
      </c>
      <c r="DW35" s="91">
        <f t="shared" si="80"/>
        <v>0</v>
      </c>
      <c r="DX35" s="92">
        <f t="shared" si="81"/>
        <v>0</v>
      </c>
    </row>
    <row r="36" spans="1:128" s="96" customFormat="1" hidden="1">
      <c r="A36" s="60">
        <v>32</v>
      </c>
      <c r="B36" s="47"/>
      <c r="C36" s="97"/>
      <c r="D36" s="97"/>
      <c r="E36" s="97"/>
      <c r="F36" s="97"/>
      <c r="G36" s="97"/>
      <c r="H36" s="97"/>
      <c r="I36" s="98"/>
      <c r="J36" s="99"/>
      <c r="K36" s="100"/>
      <c r="L36" s="47"/>
      <c r="M36" s="47"/>
      <c r="N36" s="91"/>
      <c r="O36" s="91"/>
      <c r="P36" s="134">
        <f t="shared" si="93"/>
        <v>0</v>
      </c>
      <c r="Q36" s="69"/>
      <c r="R36" s="69"/>
      <c r="S36" s="77"/>
      <c r="T36" s="71">
        <f t="shared" si="3"/>
        <v>1.127493121294596</v>
      </c>
      <c r="U36" s="71">
        <f t="shared" si="4"/>
        <v>1.1112667240389202</v>
      </c>
      <c r="V36" s="126">
        <f t="shared" si="5"/>
        <v>1.0941487664944709</v>
      </c>
      <c r="W36" s="127"/>
      <c r="X36" s="73" t="str">
        <f t="shared" si="6"/>
        <v/>
      </c>
      <c r="Y36" s="74" t="str">
        <f t="shared" si="7"/>
        <v>n/s</v>
      </c>
      <c r="Z36" s="73" t="str">
        <f t="shared" si="8"/>
        <v/>
      </c>
      <c r="AA36" s="74" t="str">
        <f t="shared" si="9"/>
        <v>n/s</v>
      </c>
      <c r="AB36" s="127"/>
      <c r="AC36" s="73" t="str">
        <f t="shared" si="10"/>
        <v/>
      </c>
      <c r="AD36" s="74" t="str">
        <f t="shared" si="11"/>
        <v>n/s</v>
      </c>
      <c r="AE36" s="73" t="str">
        <f t="shared" si="12"/>
        <v/>
      </c>
      <c r="AF36" s="74" t="str">
        <f t="shared" si="13"/>
        <v>n/s</v>
      </c>
      <c r="AG36" s="127"/>
      <c r="AH36" s="73" t="str">
        <f t="shared" si="14"/>
        <v/>
      </c>
      <c r="AI36" s="74" t="str">
        <f t="shared" si="15"/>
        <v>n/s</v>
      </c>
      <c r="AJ36" s="73" t="str">
        <f t="shared" si="16"/>
        <v/>
      </c>
      <c r="AK36" s="74" t="str">
        <f t="shared" si="17"/>
        <v>n/s</v>
      </c>
      <c r="AL36" s="127"/>
      <c r="AM36" s="73" t="str">
        <f t="shared" si="18"/>
        <v/>
      </c>
      <c r="AN36" s="74" t="str">
        <f t="shared" si="19"/>
        <v>n/s</v>
      </c>
      <c r="AO36" s="73" t="str">
        <f t="shared" si="20"/>
        <v/>
      </c>
      <c r="AP36" s="74" t="str">
        <f t="shared" si="21"/>
        <v>n/s</v>
      </c>
      <c r="AQ36" s="127"/>
      <c r="AR36" s="73" t="str">
        <f t="shared" si="22"/>
        <v/>
      </c>
      <c r="AS36" s="74" t="str">
        <f t="shared" si="23"/>
        <v>n/s</v>
      </c>
      <c r="AT36" s="73" t="str">
        <f t="shared" si="24"/>
        <v/>
      </c>
      <c r="AU36" s="74" t="str">
        <f t="shared" si="25"/>
        <v>n/s</v>
      </c>
      <c r="AV36" s="127"/>
      <c r="AW36" s="73" t="str">
        <f t="shared" si="26"/>
        <v/>
      </c>
      <c r="AX36" s="74" t="str">
        <f t="shared" si="27"/>
        <v>n/s</v>
      </c>
      <c r="AY36" s="73" t="str">
        <f t="shared" si="28"/>
        <v/>
      </c>
      <c r="AZ36" s="74" t="str">
        <f t="shared" si="29"/>
        <v>n/s</v>
      </c>
      <c r="BA36" s="127"/>
      <c r="BB36" s="73" t="str">
        <f t="shared" si="30"/>
        <v/>
      </c>
      <c r="BC36" s="74" t="str">
        <f t="shared" si="31"/>
        <v>n/s</v>
      </c>
      <c r="BD36" s="73" t="str">
        <f t="shared" si="32"/>
        <v/>
      </c>
      <c r="BE36" s="74" t="str">
        <f t="shared" si="33"/>
        <v>n/s</v>
      </c>
      <c r="BF36" s="127"/>
      <c r="BG36" s="73" t="str">
        <f t="shared" si="34"/>
        <v/>
      </c>
      <c r="BH36" s="74" t="str">
        <f t="shared" si="35"/>
        <v>n/s</v>
      </c>
      <c r="BI36" s="73" t="str">
        <f t="shared" si="36"/>
        <v/>
      </c>
      <c r="BJ36" s="74" t="str">
        <f t="shared" si="37"/>
        <v>n/s</v>
      </c>
      <c r="BK36" s="173"/>
      <c r="BL36" s="77">
        <f t="shared" ref="BL36:BL44" si="98">S35</f>
        <v>0</v>
      </c>
      <c r="BM36" s="81" t="str">
        <f t="shared" si="39"/>
        <v>n/s</v>
      </c>
      <c r="BN36" s="116">
        <f t="shared" si="40"/>
        <v>0</v>
      </c>
      <c r="BO36" s="80">
        <v>32</v>
      </c>
      <c r="BP36" s="80">
        <f t="shared" si="82"/>
        <v>-1</v>
      </c>
      <c r="BQ36" s="81" t="str">
        <f t="shared" si="41"/>
        <v>n/s</v>
      </c>
      <c r="BR36" s="116">
        <f t="shared" si="97"/>
        <v>0</v>
      </c>
      <c r="BS36" s="79">
        <f t="shared" si="43"/>
        <v>0</v>
      </c>
      <c r="BT36" s="117">
        <f t="shared" si="44"/>
        <v>31</v>
      </c>
      <c r="BU36" s="118">
        <f t="shared" si="45"/>
        <v>0</v>
      </c>
      <c r="BV36" s="80">
        <v>32</v>
      </c>
      <c r="BW36" s="80">
        <f t="shared" si="83"/>
        <v>-1</v>
      </c>
      <c r="BX36" s="81" t="str">
        <f t="shared" si="46"/>
        <v>n/s</v>
      </c>
      <c r="BY36" s="116">
        <f t="shared" si="84"/>
        <v>0</v>
      </c>
      <c r="BZ36" s="79">
        <f t="shared" si="47"/>
        <v>0</v>
      </c>
      <c r="CA36" s="117">
        <f t="shared" si="48"/>
        <v>31</v>
      </c>
      <c r="CB36" s="118">
        <f t="shared" si="49"/>
        <v>0</v>
      </c>
      <c r="CC36" s="80">
        <v>32</v>
      </c>
      <c r="CD36" s="80">
        <f t="shared" si="85"/>
        <v>-2</v>
      </c>
      <c r="CE36" s="81" t="str">
        <f t="shared" si="50"/>
        <v>n/s</v>
      </c>
      <c r="CF36" s="116">
        <f t="shared" si="51"/>
        <v>0</v>
      </c>
      <c r="CG36" s="79">
        <f t="shared" si="52"/>
        <v>0</v>
      </c>
      <c r="CH36" s="117">
        <f t="shared" si="53"/>
        <v>31</v>
      </c>
      <c r="CI36" s="118">
        <f t="shared" si="54"/>
        <v>0</v>
      </c>
      <c r="CJ36" s="80">
        <v>32</v>
      </c>
      <c r="CK36" s="80">
        <f t="shared" si="86"/>
        <v>-3</v>
      </c>
      <c r="CL36" s="81" t="str">
        <f t="shared" si="55"/>
        <v>n/s</v>
      </c>
      <c r="CM36" s="116">
        <f t="shared" si="56"/>
        <v>0</v>
      </c>
      <c r="CN36" s="79">
        <f t="shared" si="57"/>
        <v>0</v>
      </c>
      <c r="CO36" s="117">
        <f t="shared" si="58"/>
        <v>31</v>
      </c>
      <c r="CP36" s="118">
        <f t="shared" si="59"/>
        <v>0</v>
      </c>
      <c r="CQ36" s="80">
        <v>32</v>
      </c>
      <c r="CR36" s="80">
        <f t="shared" si="87"/>
        <v>-6</v>
      </c>
      <c r="CS36" s="81" t="str">
        <f t="shared" si="88"/>
        <v>n/s</v>
      </c>
      <c r="CT36" s="116">
        <f t="shared" si="60"/>
        <v>0</v>
      </c>
      <c r="CU36" s="79">
        <f t="shared" si="61"/>
        <v>0</v>
      </c>
      <c r="CV36" s="117">
        <f t="shared" si="62"/>
        <v>31</v>
      </c>
      <c r="CW36" s="118">
        <f t="shared" si="63"/>
        <v>0</v>
      </c>
      <c r="CX36" s="80">
        <v>32</v>
      </c>
      <c r="CY36" s="80">
        <f t="shared" si="89"/>
        <v>-6</v>
      </c>
      <c r="CZ36" s="81" t="str">
        <f t="shared" si="64"/>
        <v>n/s</v>
      </c>
      <c r="DA36" s="116">
        <f t="shared" si="92"/>
        <v>0</v>
      </c>
      <c r="DB36" s="79">
        <f t="shared" si="66"/>
        <v>0</v>
      </c>
      <c r="DC36" s="117">
        <f t="shared" si="67"/>
        <v>31</v>
      </c>
      <c r="DD36" s="118">
        <f t="shared" si="68"/>
        <v>0</v>
      </c>
      <c r="DE36" s="80">
        <v>32</v>
      </c>
      <c r="DF36" s="80">
        <f t="shared" si="90"/>
        <v>-6</v>
      </c>
      <c r="DG36" s="81" t="str">
        <f t="shared" si="69"/>
        <v>n/s</v>
      </c>
      <c r="DH36" s="116">
        <f t="shared" si="70"/>
        <v>0</v>
      </c>
      <c r="DI36" s="79">
        <f t="shared" si="71"/>
        <v>0</v>
      </c>
      <c r="DJ36" s="82">
        <f t="shared" si="72"/>
        <v>31</v>
      </c>
      <c r="DK36" s="118">
        <f t="shared" si="73"/>
        <v>0</v>
      </c>
      <c r="DL36" s="80">
        <v>32</v>
      </c>
      <c r="DM36" s="80">
        <f t="shared" si="91"/>
        <v>-6</v>
      </c>
      <c r="DN36" s="85">
        <f t="shared" si="74"/>
        <v>-99</v>
      </c>
      <c r="DO36" s="86"/>
      <c r="DP36" s="87">
        <f t="shared" si="75"/>
        <v>-99</v>
      </c>
      <c r="DQ36" s="88">
        <f t="shared" si="96"/>
        <v>31</v>
      </c>
      <c r="DR36" s="89">
        <f t="shared" si="77"/>
        <v>219</v>
      </c>
      <c r="DS36" s="90">
        <f t="shared" si="78"/>
        <v>-99</v>
      </c>
      <c r="DT36" s="84">
        <v>32</v>
      </c>
      <c r="DU36" s="84">
        <v>1</v>
      </c>
      <c r="DV36" s="82">
        <f t="shared" si="95"/>
        <v>31</v>
      </c>
      <c r="DW36" s="91">
        <f t="shared" si="80"/>
        <v>0</v>
      </c>
      <c r="DX36" s="92">
        <f t="shared" si="81"/>
        <v>0</v>
      </c>
    </row>
    <row r="37" spans="1:128" s="96" customFormat="1" hidden="1">
      <c r="A37" s="60">
        <v>33</v>
      </c>
      <c r="B37" s="47"/>
      <c r="C37" s="97"/>
      <c r="D37" s="97"/>
      <c r="E37" s="97"/>
      <c r="F37" s="97"/>
      <c r="G37" s="97"/>
      <c r="H37" s="97"/>
      <c r="I37" s="98"/>
      <c r="J37" s="99"/>
      <c r="K37" s="100"/>
      <c r="L37" s="47"/>
      <c r="M37" s="125"/>
      <c r="N37" s="91"/>
      <c r="O37" s="91"/>
      <c r="P37" s="134">
        <f t="shared" si="93"/>
        <v>0</v>
      </c>
      <c r="Q37" s="69"/>
      <c r="R37" s="69"/>
      <c r="S37" s="77"/>
      <c r="T37" s="71">
        <f t="shared" si="3"/>
        <v>1.127493121294596</v>
      </c>
      <c r="U37" s="71">
        <f t="shared" si="4"/>
        <v>1.1112667240389202</v>
      </c>
      <c r="V37" s="126">
        <f t="shared" si="5"/>
        <v>1.0941487664944709</v>
      </c>
      <c r="W37" s="127"/>
      <c r="X37" s="73" t="str">
        <f t="shared" si="6"/>
        <v/>
      </c>
      <c r="Y37" s="74" t="str">
        <f t="shared" si="7"/>
        <v>n/s</v>
      </c>
      <c r="Z37" s="73" t="str">
        <f t="shared" si="8"/>
        <v/>
      </c>
      <c r="AA37" s="74" t="str">
        <f t="shared" si="9"/>
        <v>n/s</v>
      </c>
      <c r="AB37" s="127"/>
      <c r="AC37" s="73" t="str">
        <f t="shared" si="10"/>
        <v/>
      </c>
      <c r="AD37" s="74" t="str">
        <f t="shared" si="11"/>
        <v>n/s</v>
      </c>
      <c r="AE37" s="73" t="str">
        <f t="shared" si="12"/>
        <v/>
      </c>
      <c r="AF37" s="74" t="str">
        <f t="shared" si="13"/>
        <v>n/s</v>
      </c>
      <c r="AG37" s="127"/>
      <c r="AH37" s="73" t="str">
        <f t="shared" si="14"/>
        <v/>
      </c>
      <c r="AI37" s="74" t="str">
        <f t="shared" si="15"/>
        <v>n/s</v>
      </c>
      <c r="AJ37" s="73" t="str">
        <f t="shared" si="16"/>
        <v/>
      </c>
      <c r="AK37" s="74" t="str">
        <f t="shared" si="17"/>
        <v>n/s</v>
      </c>
      <c r="AL37" s="127"/>
      <c r="AM37" s="73" t="str">
        <f t="shared" si="18"/>
        <v/>
      </c>
      <c r="AN37" s="74" t="str">
        <f t="shared" si="19"/>
        <v>n/s</v>
      </c>
      <c r="AO37" s="73" t="str">
        <f t="shared" si="20"/>
        <v/>
      </c>
      <c r="AP37" s="74" t="str">
        <f t="shared" si="21"/>
        <v>n/s</v>
      </c>
      <c r="AQ37" s="127"/>
      <c r="AR37" s="73" t="str">
        <f t="shared" si="22"/>
        <v/>
      </c>
      <c r="AS37" s="74" t="str">
        <f t="shared" si="23"/>
        <v>n/s</v>
      </c>
      <c r="AT37" s="73" t="str">
        <f t="shared" si="24"/>
        <v/>
      </c>
      <c r="AU37" s="74" t="str">
        <f t="shared" si="25"/>
        <v>n/s</v>
      </c>
      <c r="AV37" s="127"/>
      <c r="AW37" s="73" t="str">
        <f t="shared" si="26"/>
        <v/>
      </c>
      <c r="AX37" s="74" t="str">
        <f t="shared" si="27"/>
        <v>n/s</v>
      </c>
      <c r="AY37" s="73" t="str">
        <f t="shared" si="28"/>
        <v/>
      </c>
      <c r="AZ37" s="74" t="str">
        <f t="shared" si="29"/>
        <v>n/s</v>
      </c>
      <c r="BA37" s="127"/>
      <c r="BB37" s="73" t="str">
        <f t="shared" si="30"/>
        <v/>
      </c>
      <c r="BC37" s="74" t="str">
        <f t="shared" si="31"/>
        <v>n/s</v>
      </c>
      <c r="BD37" s="73" t="str">
        <f t="shared" si="32"/>
        <v/>
      </c>
      <c r="BE37" s="74" t="str">
        <f t="shared" si="33"/>
        <v>n/s</v>
      </c>
      <c r="BF37" s="127"/>
      <c r="BG37" s="73" t="str">
        <f t="shared" si="34"/>
        <v/>
      </c>
      <c r="BH37" s="74" t="str">
        <f t="shared" si="35"/>
        <v>n/s</v>
      </c>
      <c r="BI37" s="73" t="str">
        <f t="shared" si="36"/>
        <v/>
      </c>
      <c r="BJ37" s="74" t="str">
        <f t="shared" si="37"/>
        <v>n/s</v>
      </c>
      <c r="BK37" s="173"/>
      <c r="BL37" s="77">
        <f t="shared" si="98"/>
        <v>0</v>
      </c>
      <c r="BM37" s="81" t="str">
        <f t="shared" si="39"/>
        <v>n/s</v>
      </c>
      <c r="BN37" s="116">
        <f t="shared" si="40"/>
        <v>0</v>
      </c>
      <c r="BO37" s="80">
        <v>33</v>
      </c>
      <c r="BP37" s="80">
        <f t="shared" si="82"/>
        <v>-2</v>
      </c>
      <c r="BQ37" s="81" t="str">
        <f t="shared" si="41"/>
        <v>n/s</v>
      </c>
      <c r="BR37" s="116">
        <f t="shared" si="97"/>
        <v>0</v>
      </c>
      <c r="BS37" s="79">
        <f t="shared" si="43"/>
        <v>0</v>
      </c>
      <c r="BT37" s="117">
        <f t="shared" si="44"/>
        <v>31</v>
      </c>
      <c r="BU37" s="118">
        <f t="shared" si="45"/>
        <v>0</v>
      </c>
      <c r="BV37" s="80">
        <v>33</v>
      </c>
      <c r="BW37" s="80">
        <f t="shared" si="83"/>
        <v>-2</v>
      </c>
      <c r="BX37" s="81" t="str">
        <f t="shared" si="46"/>
        <v>n/s</v>
      </c>
      <c r="BY37" s="116">
        <f t="shared" si="84"/>
        <v>0</v>
      </c>
      <c r="BZ37" s="79">
        <f t="shared" si="47"/>
        <v>0</v>
      </c>
      <c r="CA37" s="117">
        <f t="shared" si="48"/>
        <v>31</v>
      </c>
      <c r="CB37" s="118">
        <f t="shared" si="49"/>
        <v>0</v>
      </c>
      <c r="CC37" s="80">
        <v>33</v>
      </c>
      <c r="CD37" s="80">
        <f t="shared" si="85"/>
        <v>-3</v>
      </c>
      <c r="CE37" s="81" t="str">
        <f t="shared" si="50"/>
        <v>n/s</v>
      </c>
      <c r="CF37" s="116">
        <f t="shared" si="51"/>
        <v>0</v>
      </c>
      <c r="CG37" s="79">
        <f t="shared" si="52"/>
        <v>0</v>
      </c>
      <c r="CH37" s="117">
        <f t="shared" si="53"/>
        <v>31</v>
      </c>
      <c r="CI37" s="118">
        <f t="shared" si="54"/>
        <v>0</v>
      </c>
      <c r="CJ37" s="80">
        <v>33</v>
      </c>
      <c r="CK37" s="80">
        <f t="shared" si="86"/>
        <v>-4</v>
      </c>
      <c r="CL37" s="81" t="str">
        <f t="shared" si="55"/>
        <v>n/s</v>
      </c>
      <c r="CM37" s="116">
        <f t="shared" si="56"/>
        <v>0</v>
      </c>
      <c r="CN37" s="79">
        <f t="shared" si="57"/>
        <v>0</v>
      </c>
      <c r="CO37" s="117">
        <f t="shared" si="58"/>
        <v>31</v>
      </c>
      <c r="CP37" s="118">
        <f t="shared" si="59"/>
        <v>0</v>
      </c>
      <c r="CQ37" s="80">
        <v>33</v>
      </c>
      <c r="CR37" s="80">
        <f t="shared" si="87"/>
        <v>-7</v>
      </c>
      <c r="CS37" s="81" t="str">
        <f t="shared" si="88"/>
        <v>n/s</v>
      </c>
      <c r="CT37" s="116">
        <f t="shared" si="60"/>
        <v>0</v>
      </c>
      <c r="CU37" s="79">
        <f t="shared" si="61"/>
        <v>0</v>
      </c>
      <c r="CV37" s="117">
        <f t="shared" si="62"/>
        <v>31</v>
      </c>
      <c r="CW37" s="118">
        <f t="shared" si="63"/>
        <v>0</v>
      </c>
      <c r="CX37" s="80">
        <v>33</v>
      </c>
      <c r="CY37" s="80">
        <f t="shared" si="89"/>
        <v>-7</v>
      </c>
      <c r="CZ37" s="81" t="str">
        <f t="shared" si="64"/>
        <v>n/s</v>
      </c>
      <c r="DA37" s="116">
        <f t="shared" si="92"/>
        <v>0</v>
      </c>
      <c r="DB37" s="79">
        <f t="shared" si="66"/>
        <v>0</v>
      </c>
      <c r="DC37" s="117">
        <f t="shared" si="67"/>
        <v>31</v>
      </c>
      <c r="DD37" s="118">
        <f t="shared" si="68"/>
        <v>0</v>
      </c>
      <c r="DE37" s="80">
        <v>33</v>
      </c>
      <c r="DF37" s="80">
        <f t="shared" si="90"/>
        <v>-7</v>
      </c>
      <c r="DG37" s="81" t="str">
        <f t="shared" si="69"/>
        <v>n/s</v>
      </c>
      <c r="DH37" s="116">
        <f t="shared" si="70"/>
        <v>0</v>
      </c>
      <c r="DI37" s="79">
        <f t="shared" si="71"/>
        <v>0</v>
      </c>
      <c r="DJ37" s="82">
        <f t="shared" si="72"/>
        <v>31</v>
      </c>
      <c r="DK37" s="118">
        <f t="shared" si="73"/>
        <v>0</v>
      </c>
      <c r="DL37" s="80">
        <v>33</v>
      </c>
      <c r="DM37" s="80">
        <f t="shared" si="91"/>
        <v>-7</v>
      </c>
      <c r="DN37" s="85">
        <f t="shared" si="74"/>
        <v>-99</v>
      </c>
      <c r="DO37" s="86"/>
      <c r="DP37" s="87">
        <f t="shared" si="75"/>
        <v>-99</v>
      </c>
      <c r="DQ37" s="88">
        <f t="shared" si="96"/>
        <v>31</v>
      </c>
      <c r="DR37" s="89">
        <f t="shared" si="77"/>
        <v>219</v>
      </c>
      <c r="DS37" s="90">
        <f t="shared" si="78"/>
        <v>-99</v>
      </c>
      <c r="DT37" s="84">
        <v>33</v>
      </c>
      <c r="DU37" s="84">
        <v>1</v>
      </c>
      <c r="DV37" s="82">
        <f t="shared" si="95"/>
        <v>31</v>
      </c>
      <c r="DW37" s="91">
        <f t="shared" si="80"/>
        <v>0</v>
      </c>
      <c r="DX37" s="92">
        <f t="shared" si="81"/>
        <v>0</v>
      </c>
    </row>
    <row r="38" spans="1:128" hidden="1">
      <c r="A38" s="60">
        <v>34</v>
      </c>
      <c r="B38" s="47"/>
      <c r="C38" s="97"/>
      <c r="D38" s="97"/>
      <c r="E38" s="97"/>
      <c r="F38" s="97"/>
      <c r="G38" s="97"/>
      <c r="H38" s="97"/>
      <c r="I38" s="98"/>
      <c r="J38" s="99"/>
      <c r="K38" s="100"/>
      <c r="L38" s="135"/>
      <c r="M38" s="136"/>
      <c r="N38" s="91"/>
      <c r="O38" s="91"/>
      <c r="P38" s="134">
        <f t="shared" si="93"/>
        <v>0</v>
      </c>
      <c r="Q38" s="69"/>
      <c r="R38" s="69"/>
      <c r="S38" s="77"/>
      <c r="T38" s="71">
        <f t="shared" si="3"/>
        <v>1.127493121294596</v>
      </c>
      <c r="U38" s="71">
        <f t="shared" si="4"/>
        <v>1.1112667240389202</v>
      </c>
      <c r="V38" s="126">
        <f t="shared" si="5"/>
        <v>1.0941487664944709</v>
      </c>
      <c r="W38" s="127"/>
      <c r="X38" s="73" t="str">
        <f t="shared" si="6"/>
        <v/>
      </c>
      <c r="Y38" s="74" t="str">
        <f t="shared" si="7"/>
        <v>n/s</v>
      </c>
      <c r="Z38" s="73" t="str">
        <f t="shared" si="8"/>
        <v/>
      </c>
      <c r="AA38" s="74" t="str">
        <f t="shared" si="9"/>
        <v>n/s</v>
      </c>
      <c r="AB38" s="127"/>
      <c r="AC38" s="73" t="str">
        <f t="shared" si="10"/>
        <v/>
      </c>
      <c r="AD38" s="74" t="str">
        <f t="shared" si="11"/>
        <v>n/s</v>
      </c>
      <c r="AE38" s="73" t="str">
        <f t="shared" si="12"/>
        <v/>
      </c>
      <c r="AF38" s="74" t="str">
        <f t="shared" si="13"/>
        <v>n/s</v>
      </c>
      <c r="AG38" s="127"/>
      <c r="AH38" s="73" t="str">
        <f t="shared" si="14"/>
        <v/>
      </c>
      <c r="AI38" s="74" t="str">
        <f t="shared" si="15"/>
        <v>n/s</v>
      </c>
      <c r="AJ38" s="73" t="str">
        <f t="shared" si="16"/>
        <v/>
      </c>
      <c r="AK38" s="74" t="str">
        <f t="shared" si="17"/>
        <v>n/s</v>
      </c>
      <c r="AL38" s="127"/>
      <c r="AM38" s="73" t="str">
        <f t="shared" si="18"/>
        <v/>
      </c>
      <c r="AN38" s="74" t="str">
        <f t="shared" si="19"/>
        <v>n/s</v>
      </c>
      <c r="AO38" s="73" t="str">
        <f t="shared" si="20"/>
        <v/>
      </c>
      <c r="AP38" s="74" t="str">
        <f t="shared" si="21"/>
        <v>n/s</v>
      </c>
      <c r="AQ38" s="127"/>
      <c r="AR38" s="73" t="str">
        <f t="shared" si="22"/>
        <v/>
      </c>
      <c r="AS38" s="74" t="str">
        <f t="shared" si="23"/>
        <v>n/s</v>
      </c>
      <c r="AT38" s="73" t="str">
        <f t="shared" si="24"/>
        <v/>
      </c>
      <c r="AU38" s="74" t="str">
        <f t="shared" si="25"/>
        <v>n/s</v>
      </c>
      <c r="AV38" s="127"/>
      <c r="AW38" s="73" t="str">
        <f t="shared" si="26"/>
        <v/>
      </c>
      <c r="AX38" s="74" t="str">
        <f t="shared" si="27"/>
        <v>n/s</v>
      </c>
      <c r="AY38" s="73" t="str">
        <f t="shared" si="28"/>
        <v/>
      </c>
      <c r="AZ38" s="74" t="str">
        <f t="shared" si="29"/>
        <v>n/s</v>
      </c>
      <c r="BA38" s="127"/>
      <c r="BB38" s="73" t="str">
        <f t="shared" si="30"/>
        <v/>
      </c>
      <c r="BC38" s="74" t="str">
        <f t="shared" si="31"/>
        <v>n/s</v>
      </c>
      <c r="BD38" s="73" t="str">
        <f t="shared" si="32"/>
        <v/>
      </c>
      <c r="BE38" s="74" t="str">
        <f t="shared" si="33"/>
        <v>n/s</v>
      </c>
      <c r="BF38" s="127"/>
      <c r="BG38" s="73" t="str">
        <f t="shared" si="34"/>
        <v/>
      </c>
      <c r="BH38" s="74" t="str">
        <f t="shared" si="35"/>
        <v>n/s</v>
      </c>
      <c r="BI38" s="73" t="str">
        <f t="shared" si="36"/>
        <v/>
      </c>
      <c r="BJ38" s="74" t="str">
        <f t="shared" si="37"/>
        <v>n/s</v>
      </c>
      <c r="BK38" s="173"/>
      <c r="BL38" s="77">
        <f t="shared" si="98"/>
        <v>0</v>
      </c>
      <c r="BM38" s="81" t="str">
        <f t="shared" si="39"/>
        <v>n/s</v>
      </c>
      <c r="BN38" s="116">
        <f t="shared" si="40"/>
        <v>0</v>
      </c>
      <c r="BO38" s="80">
        <v>34</v>
      </c>
      <c r="BP38" s="80">
        <f t="shared" si="82"/>
        <v>-3</v>
      </c>
      <c r="BQ38" s="81" t="str">
        <f t="shared" si="41"/>
        <v>n/s</v>
      </c>
      <c r="BR38" s="116">
        <f t="shared" si="97"/>
        <v>0</v>
      </c>
      <c r="BS38" s="79">
        <f t="shared" si="43"/>
        <v>0</v>
      </c>
      <c r="BT38" s="117">
        <f t="shared" si="44"/>
        <v>31</v>
      </c>
      <c r="BU38" s="118">
        <f t="shared" si="45"/>
        <v>0</v>
      </c>
      <c r="BV38" s="80">
        <v>34</v>
      </c>
      <c r="BW38" s="80">
        <f t="shared" si="83"/>
        <v>-3</v>
      </c>
      <c r="BX38" s="81" t="str">
        <f t="shared" si="46"/>
        <v>n/s</v>
      </c>
      <c r="BY38" s="116">
        <f t="shared" si="84"/>
        <v>0</v>
      </c>
      <c r="BZ38" s="79">
        <f t="shared" si="47"/>
        <v>0</v>
      </c>
      <c r="CA38" s="117">
        <f t="shared" si="48"/>
        <v>31</v>
      </c>
      <c r="CB38" s="118">
        <f t="shared" si="49"/>
        <v>0</v>
      </c>
      <c r="CC38" s="80">
        <v>34</v>
      </c>
      <c r="CD38" s="80">
        <f t="shared" si="85"/>
        <v>-4</v>
      </c>
      <c r="CE38" s="81" t="str">
        <f t="shared" si="50"/>
        <v>n/s</v>
      </c>
      <c r="CF38" s="116">
        <f t="shared" si="51"/>
        <v>0</v>
      </c>
      <c r="CG38" s="79">
        <f t="shared" si="52"/>
        <v>0</v>
      </c>
      <c r="CH38" s="117">
        <f t="shared" si="53"/>
        <v>31</v>
      </c>
      <c r="CI38" s="118">
        <f t="shared" si="54"/>
        <v>0</v>
      </c>
      <c r="CJ38" s="80">
        <v>34</v>
      </c>
      <c r="CK38" s="80">
        <f t="shared" si="86"/>
        <v>-5</v>
      </c>
      <c r="CL38" s="81" t="str">
        <f t="shared" si="55"/>
        <v>n/s</v>
      </c>
      <c r="CM38" s="116">
        <f t="shared" si="56"/>
        <v>0</v>
      </c>
      <c r="CN38" s="79">
        <f t="shared" si="57"/>
        <v>0</v>
      </c>
      <c r="CO38" s="117">
        <f t="shared" si="58"/>
        <v>31</v>
      </c>
      <c r="CP38" s="118">
        <f t="shared" si="59"/>
        <v>0</v>
      </c>
      <c r="CQ38" s="80">
        <v>34</v>
      </c>
      <c r="CR38" s="80">
        <f t="shared" si="87"/>
        <v>-8</v>
      </c>
      <c r="CS38" s="81" t="str">
        <f t="shared" si="88"/>
        <v>n/s</v>
      </c>
      <c r="CT38" s="116">
        <f t="shared" si="60"/>
        <v>0</v>
      </c>
      <c r="CU38" s="79">
        <f t="shared" si="61"/>
        <v>0</v>
      </c>
      <c r="CV38" s="117">
        <f t="shared" si="62"/>
        <v>31</v>
      </c>
      <c r="CW38" s="118">
        <f t="shared" si="63"/>
        <v>0</v>
      </c>
      <c r="CX38" s="80">
        <v>34</v>
      </c>
      <c r="CY38" s="80">
        <f t="shared" si="89"/>
        <v>-8</v>
      </c>
      <c r="CZ38" s="81" t="str">
        <f t="shared" si="64"/>
        <v>n/s</v>
      </c>
      <c r="DA38" s="116">
        <f t="shared" si="92"/>
        <v>0</v>
      </c>
      <c r="DB38" s="79">
        <f t="shared" si="66"/>
        <v>0</v>
      </c>
      <c r="DC38" s="117">
        <f t="shared" si="67"/>
        <v>31</v>
      </c>
      <c r="DD38" s="118">
        <f t="shared" si="68"/>
        <v>0</v>
      </c>
      <c r="DE38" s="80">
        <v>34</v>
      </c>
      <c r="DF38" s="80">
        <f t="shared" si="90"/>
        <v>-8</v>
      </c>
      <c r="DG38" s="81" t="str">
        <f t="shared" si="69"/>
        <v>n/s</v>
      </c>
      <c r="DH38" s="116">
        <f t="shared" si="70"/>
        <v>0</v>
      </c>
      <c r="DI38" s="79">
        <f t="shared" si="71"/>
        <v>0</v>
      </c>
      <c r="DJ38" s="82">
        <f t="shared" si="72"/>
        <v>31</v>
      </c>
      <c r="DK38" s="118">
        <f t="shared" si="73"/>
        <v>0</v>
      </c>
      <c r="DL38" s="80">
        <v>34</v>
      </c>
      <c r="DM38" s="80">
        <f t="shared" si="91"/>
        <v>-8</v>
      </c>
      <c r="DN38" s="85">
        <f t="shared" si="74"/>
        <v>-99</v>
      </c>
      <c r="DO38" s="86"/>
      <c r="DP38" s="87">
        <f t="shared" si="75"/>
        <v>-99</v>
      </c>
      <c r="DQ38" s="88">
        <f t="shared" si="96"/>
        <v>31</v>
      </c>
      <c r="DR38" s="89">
        <f t="shared" si="77"/>
        <v>219</v>
      </c>
      <c r="DS38" s="90">
        <f t="shared" si="78"/>
        <v>-99</v>
      </c>
      <c r="DT38" s="84">
        <v>34</v>
      </c>
      <c r="DU38" s="84">
        <v>1</v>
      </c>
      <c r="DV38" s="82">
        <f t="shared" si="95"/>
        <v>31</v>
      </c>
      <c r="DW38" s="91">
        <f t="shared" si="80"/>
        <v>0</v>
      </c>
      <c r="DX38" s="92">
        <f t="shared" si="81"/>
        <v>0</v>
      </c>
    </row>
    <row r="39" spans="1:128" s="140" customFormat="1" hidden="1">
      <c r="A39" s="60">
        <v>35</v>
      </c>
      <c r="B39" s="137"/>
      <c r="C39" s="138"/>
      <c r="D39" s="138"/>
      <c r="E39" s="138"/>
      <c r="F39" s="138"/>
      <c r="G39" s="138"/>
      <c r="H39" s="138"/>
      <c r="I39" s="139"/>
      <c r="J39" s="99"/>
      <c r="K39" s="100"/>
      <c r="L39" s="101"/>
      <c r="M39" s="125"/>
      <c r="N39" s="91"/>
      <c r="O39" s="91"/>
      <c r="P39" s="134">
        <f t="shared" si="93"/>
        <v>0</v>
      </c>
      <c r="Q39" s="69"/>
      <c r="R39" s="69"/>
      <c r="S39" s="77"/>
      <c r="T39" s="71">
        <f t="shared" si="3"/>
        <v>1.127493121294596</v>
      </c>
      <c r="U39" s="71">
        <f t="shared" si="4"/>
        <v>1.1112667240389202</v>
      </c>
      <c r="V39" s="126">
        <f t="shared" si="5"/>
        <v>1.0941487664944709</v>
      </c>
      <c r="W39" s="127"/>
      <c r="X39" s="73" t="str">
        <f t="shared" si="6"/>
        <v/>
      </c>
      <c r="Y39" s="74" t="str">
        <f t="shared" si="7"/>
        <v>n/s</v>
      </c>
      <c r="Z39" s="73" t="str">
        <f t="shared" si="8"/>
        <v/>
      </c>
      <c r="AA39" s="74" t="str">
        <f t="shared" si="9"/>
        <v>n/s</v>
      </c>
      <c r="AB39" s="127"/>
      <c r="AC39" s="73" t="str">
        <f t="shared" si="10"/>
        <v/>
      </c>
      <c r="AD39" s="74" t="str">
        <f t="shared" si="11"/>
        <v>n/s</v>
      </c>
      <c r="AE39" s="73" t="str">
        <f t="shared" si="12"/>
        <v/>
      </c>
      <c r="AF39" s="74" t="str">
        <f t="shared" si="13"/>
        <v>n/s</v>
      </c>
      <c r="AG39" s="127"/>
      <c r="AH39" s="73" t="str">
        <f t="shared" si="14"/>
        <v/>
      </c>
      <c r="AI39" s="74" t="str">
        <f t="shared" si="15"/>
        <v>n/s</v>
      </c>
      <c r="AJ39" s="73" t="str">
        <f t="shared" si="16"/>
        <v/>
      </c>
      <c r="AK39" s="74" t="str">
        <f t="shared" si="17"/>
        <v>n/s</v>
      </c>
      <c r="AL39" s="127"/>
      <c r="AM39" s="73" t="str">
        <f t="shared" si="18"/>
        <v/>
      </c>
      <c r="AN39" s="74" t="str">
        <f t="shared" si="19"/>
        <v>n/s</v>
      </c>
      <c r="AO39" s="73" t="str">
        <f t="shared" si="20"/>
        <v/>
      </c>
      <c r="AP39" s="74" t="str">
        <f t="shared" si="21"/>
        <v>n/s</v>
      </c>
      <c r="AQ39" s="127"/>
      <c r="AR39" s="73" t="str">
        <f t="shared" si="22"/>
        <v/>
      </c>
      <c r="AS39" s="74" t="str">
        <f t="shared" si="23"/>
        <v>n/s</v>
      </c>
      <c r="AT39" s="73" t="str">
        <f t="shared" si="24"/>
        <v/>
      </c>
      <c r="AU39" s="74" t="str">
        <f t="shared" si="25"/>
        <v>n/s</v>
      </c>
      <c r="AV39" s="127"/>
      <c r="AW39" s="73" t="str">
        <f t="shared" si="26"/>
        <v/>
      </c>
      <c r="AX39" s="74" t="str">
        <f t="shared" si="27"/>
        <v>n/s</v>
      </c>
      <c r="AY39" s="73" t="str">
        <f t="shared" si="28"/>
        <v/>
      </c>
      <c r="AZ39" s="74" t="str">
        <f t="shared" si="29"/>
        <v>n/s</v>
      </c>
      <c r="BA39" s="127"/>
      <c r="BB39" s="73" t="str">
        <f t="shared" si="30"/>
        <v/>
      </c>
      <c r="BC39" s="74" t="str">
        <f t="shared" si="31"/>
        <v>n/s</v>
      </c>
      <c r="BD39" s="73" t="str">
        <f t="shared" si="32"/>
        <v/>
      </c>
      <c r="BE39" s="74" t="str">
        <f t="shared" si="33"/>
        <v>n/s</v>
      </c>
      <c r="BF39" s="127"/>
      <c r="BG39" s="73" t="str">
        <f t="shared" si="34"/>
        <v/>
      </c>
      <c r="BH39" s="74" t="str">
        <f t="shared" si="35"/>
        <v>n/s</v>
      </c>
      <c r="BI39" s="73" t="str">
        <f t="shared" si="36"/>
        <v/>
      </c>
      <c r="BJ39" s="74" t="str">
        <f t="shared" si="37"/>
        <v>n/s</v>
      </c>
      <c r="BK39" s="173"/>
      <c r="BL39" s="77">
        <f t="shared" si="98"/>
        <v>0</v>
      </c>
      <c r="BM39" s="81" t="str">
        <f t="shared" si="39"/>
        <v>n/s</v>
      </c>
      <c r="BN39" s="116">
        <f t="shared" si="40"/>
        <v>0</v>
      </c>
      <c r="BO39" s="80">
        <v>35</v>
      </c>
      <c r="BP39" s="80">
        <f t="shared" si="82"/>
        <v>-4</v>
      </c>
      <c r="BQ39" s="81" t="str">
        <f t="shared" si="41"/>
        <v>n/s</v>
      </c>
      <c r="BR39" s="116">
        <f t="shared" si="97"/>
        <v>0</v>
      </c>
      <c r="BS39" s="79">
        <f t="shared" si="43"/>
        <v>0</v>
      </c>
      <c r="BT39" s="117">
        <f t="shared" si="44"/>
        <v>31</v>
      </c>
      <c r="BU39" s="118">
        <f t="shared" si="45"/>
        <v>0</v>
      </c>
      <c r="BV39" s="80">
        <v>35</v>
      </c>
      <c r="BW39" s="80">
        <f t="shared" si="83"/>
        <v>-4</v>
      </c>
      <c r="BX39" s="81" t="str">
        <f t="shared" si="46"/>
        <v>n/s</v>
      </c>
      <c r="BY39" s="116">
        <f t="shared" si="84"/>
        <v>0</v>
      </c>
      <c r="BZ39" s="79">
        <f t="shared" si="47"/>
        <v>0</v>
      </c>
      <c r="CA39" s="117">
        <f t="shared" si="48"/>
        <v>31</v>
      </c>
      <c r="CB39" s="118">
        <f t="shared" si="49"/>
        <v>0</v>
      </c>
      <c r="CC39" s="80">
        <v>35</v>
      </c>
      <c r="CD39" s="80">
        <f t="shared" si="85"/>
        <v>-5</v>
      </c>
      <c r="CE39" s="81" t="str">
        <f t="shared" si="50"/>
        <v>n/s</v>
      </c>
      <c r="CF39" s="116">
        <f t="shared" si="51"/>
        <v>0</v>
      </c>
      <c r="CG39" s="79">
        <f t="shared" si="52"/>
        <v>0</v>
      </c>
      <c r="CH39" s="117">
        <f t="shared" si="53"/>
        <v>31</v>
      </c>
      <c r="CI39" s="118">
        <f t="shared" si="54"/>
        <v>0</v>
      </c>
      <c r="CJ39" s="80">
        <v>35</v>
      </c>
      <c r="CK39" s="80">
        <f t="shared" si="86"/>
        <v>-6</v>
      </c>
      <c r="CL39" s="81" t="str">
        <f t="shared" si="55"/>
        <v>n/s</v>
      </c>
      <c r="CM39" s="116">
        <f t="shared" si="56"/>
        <v>0</v>
      </c>
      <c r="CN39" s="79">
        <f t="shared" si="57"/>
        <v>0</v>
      </c>
      <c r="CO39" s="117">
        <f t="shared" si="58"/>
        <v>31</v>
      </c>
      <c r="CP39" s="118">
        <f t="shared" si="59"/>
        <v>0</v>
      </c>
      <c r="CQ39" s="80">
        <v>35</v>
      </c>
      <c r="CR39" s="80">
        <f t="shared" si="87"/>
        <v>-9</v>
      </c>
      <c r="CS39" s="81" t="str">
        <f t="shared" si="88"/>
        <v>n/s</v>
      </c>
      <c r="CT39" s="116">
        <f t="shared" si="60"/>
        <v>0</v>
      </c>
      <c r="CU39" s="79">
        <f t="shared" si="61"/>
        <v>0</v>
      </c>
      <c r="CV39" s="117">
        <f t="shared" si="62"/>
        <v>31</v>
      </c>
      <c r="CW39" s="118">
        <f t="shared" si="63"/>
        <v>0</v>
      </c>
      <c r="CX39" s="80">
        <v>35</v>
      </c>
      <c r="CY39" s="80">
        <f t="shared" si="89"/>
        <v>-9</v>
      </c>
      <c r="CZ39" s="81" t="str">
        <f t="shared" si="64"/>
        <v>n/s</v>
      </c>
      <c r="DA39" s="116">
        <f t="shared" si="92"/>
        <v>0</v>
      </c>
      <c r="DB39" s="79">
        <f t="shared" si="66"/>
        <v>0</v>
      </c>
      <c r="DC39" s="117">
        <f t="shared" si="67"/>
        <v>31</v>
      </c>
      <c r="DD39" s="118">
        <f t="shared" si="68"/>
        <v>0</v>
      </c>
      <c r="DE39" s="80">
        <v>35</v>
      </c>
      <c r="DF39" s="80">
        <f t="shared" si="90"/>
        <v>-9</v>
      </c>
      <c r="DG39" s="81" t="str">
        <f t="shared" si="69"/>
        <v>n/s</v>
      </c>
      <c r="DH39" s="116">
        <f t="shared" si="70"/>
        <v>0</v>
      </c>
      <c r="DI39" s="79">
        <f t="shared" si="71"/>
        <v>0</v>
      </c>
      <c r="DJ39" s="82">
        <f t="shared" si="72"/>
        <v>31</v>
      </c>
      <c r="DK39" s="118">
        <f t="shared" si="73"/>
        <v>0</v>
      </c>
      <c r="DL39" s="80">
        <v>35</v>
      </c>
      <c r="DM39" s="80">
        <f t="shared" si="91"/>
        <v>-9</v>
      </c>
      <c r="DN39" s="85">
        <f t="shared" si="74"/>
        <v>-99</v>
      </c>
      <c r="DO39" s="121"/>
      <c r="DP39" s="87">
        <f t="shared" si="75"/>
        <v>-99</v>
      </c>
      <c r="DQ39" s="88">
        <f t="shared" si="96"/>
        <v>31</v>
      </c>
      <c r="DR39" s="89">
        <f t="shared" si="77"/>
        <v>219</v>
      </c>
      <c r="DS39" s="90">
        <f t="shared" si="78"/>
        <v>-99</v>
      </c>
      <c r="DT39" s="84">
        <v>35</v>
      </c>
      <c r="DU39" s="84">
        <v>1</v>
      </c>
      <c r="DV39" s="82">
        <f t="shared" si="95"/>
        <v>31</v>
      </c>
      <c r="DW39" s="91">
        <f t="shared" si="80"/>
        <v>0</v>
      </c>
      <c r="DX39" s="92">
        <f t="shared" ref="DX39:DX44" si="99">S38</f>
        <v>0</v>
      </c>
    </row>
    <row r="40" spans="1:128" s="140" customFormat="1" hidden="1">
      <c r="A40" s="60">
        <v>36</v>
      </c>
      <c r="B40" s="141"/>
      <c r="C40" s="142"/>
      <c r="D40" s="142"/>
      <c r="E40" s="142"/>
      <c r="F40" s="142"/>
      <c r="G40" s="142"/>
      <c r="H40" s="142"/>
      <c r="I40" s="143"/>
      <c r="J40" s="99"/>
      <c r="K40" s="100"/>
      <c r="L40" s="101"/>
      <c r="M40" s="125"/>
      <c r="N40" s="91"/>
      <c r="O40" s="91"/>
      <c r="P40" s="134">
        <f t="shared" si="93"/>
        <v>0</v>
      </c>
      <c r="Q40" s="69"/>
      <c r="R40" s="69"/>
      <c r="S40" s="77"/>
      <c r="T40" s="71">
        <f t="shared" si="3"/>
        <v>1.127493121294596</v>
      </c>
      <c r="U40" s="71">
        <f t="shared" si="4"/>
        <v>1.1112667240389202</v>
      </c>
      <c r="V40" s="126">
        <f t="shared" si="5"/>
        <v>1.0941487664944709</v>
      </c>
      <c r="W40" s="127"/>
      <c r="X40" s="73" t="str">
        <f t="shared" si="6"/>
        <v/>
      </c>
      <c r="Y40" s="74" t="str">
        <f t="shared" si="7"/>
        <v>n/s</v>
      </c>
      <c r="Z40" s="73" t="str">
        <f t="shared" si="8"/>
        <v/>
      </c>
      <c r="AA40" s="74" t="str">
        <f t="shared" si="9"/>
        <v>n/s</v>
      </c>
      <c r="AB40" s="127"/>
      <c r="AC40" s="73" t="str">
        <f t="shared" si="10"/>
        <v/>
      </c>
      <c r="AD40" s="74" t="str">
        <f t="shared" si="11"/>
        <v>n/s</v>
      </c>
      <c r="AE40" s="73" t="str">
        <f t="shared" si="12"/>
        <v/>
      </c>
      <c r="AF40" s="74" t="str">
        <f t="shared" si="13"/>
        <v>n/s</v>
      </c>
      <c r="AG40" s="127"/>
      <c r="AH40" s="73" t="str">
        <f t="shared" si="14"/>
        <v/>
      </c>
      <c r="AI40" s="74" t="str">
        <f t="shared" si="15"/>
        <v>n/s</v>
      </c>
      <c r="AJ40" s="73" t="str">
        <f t="shared" si="16"/>
        <v/>
      </c>
      <c r="AK40" s="74" t="str">
        <f t="shared" si="17"/>
        <v>n/s</v>
      </c>
      <c r="AL40" s="127"/>
      <c r="AM40" s="73" t="str">
        <f t="shared" si="18"/>
        <v/>
      </c>
      <c r="AN40" s="74" t="str">
        <f t="shared" si="19"/>
        <v>n/s</v>
      </c>
      <c r="AO40" s="73" t="str">
        <f t="shared" si="20"/>
        <v/>
      </c>
      <c r="AP40" s="74" t="str">
        <f t="shared" si="21"/>
        <v>n/s</v>
      </c>
      <c r="AQ40" s="127"/>
      <c r="AR40" s="73" t="str">
        <f t="shared" si="22"/>
        <v/>
      </c>
      <c r="AS40" s="74" t="str">
        <f t="shared" si="23"/>
        <v>n/s</v>
      </c>
      <c r="AT40" s="73" t="str">
        <f t="shared" si="24"/>
        <v/>
      </c>
      <c r="AU40" s="74" t="str">
        <f t="shared" si="25"/>
        <v>n/s</v>
      </c>
      <c r="AV40" s="127"/>
      <c r="AW40" s="73" t="str">
        <f t="shared" si="26"/>
        <v/>
      </c>
      <c r="AX40" s="74" t="str">
        <f t="shared" si="27"/>
        <v>n/s</v>
      </c>
      <c r="AY40" s="73" t="str">
        <f t="shared" si="28"/>
        <v/>
      </c>
      <c r="AZ40" s="74" t="str">
        <f t="shared" si="29"/>
        <v>n/s</v>
      </c>
      <c r="BA40" s="127"/>
      <c r="BB40" s="73" t="str">
        <f t="shared" si="30"/>
        <v/>
      </c>
      <c r="BC40" s="74" t="str">
        <f t="shared" si="31"/>
        <v>n/s</v>
      </c>
      <c r="BD40" s="73" t="str">
        <f t="shared" si="32"/>
        <v/>
      </c>
      <c r="BE40" s="74" t="str">
        <f t="shared" si="33"/>
        <v>n/s</v>
      </c>
      <c r="BF40" s="127"/>
      <c r="BG40" s="73" t="str">
        <f t="shared" si="34"/>
        <v/>
      </c>
      <c r="BH40" s="74" t="str">
        <f t="shared" si="35"/>
        <v>n/s</v>
      </c>
      <c r="BI40" s="73" t="str">
        <f t="shared" si="36"/>
        <v/>
      </c>
      <c r="BJ40" s="74" t="str">
        <f t="shared" si="37"/>
        <v>n/s</v>
      </c>
      <c r="BK40" s="173"/>
      <c r="BL40" s="77">
        <f t="shared" si="98"/>
        <v>0</v>
      </c>
      <c r="BM40" s="81" t="str">
        <f t="shared" si="39"/>
        <v>n/s</v>
      </c>
      <c r="BN40" s="116">
        <f t="shared" si="40"/>
        <v>0</v>
      </c>
      <c r="BO40" s="80">
        <v>36</v>
      </c>
      <c r="BP40" s="80">
        <f t="shared" si="82"/>
        <v>-5</v>
      </c>
      <c r="BQ40" s="81" t="str">
        <f t="shared" si="41"/>
        <v>n/s</v>
      </c>
      <c r="BR40" s="116">
        <f t="shared" si="97"/>
        <v>0</v>
      </c>
      <c r="BS40" s="79">
        <f t="shared" si="43"/>
        <v>0</v>
      </c>
      <c r="BT40" s="117">
        <f t="shared" si="44"/>
        <v>31</v>
      </c>
      <c r="BU40" s="118">
        <f t="shared" si="45"/>
        <v>0</v>
      </c>
      <c r="BV40" s="80">
        <v>36</v>
      </c>
      <c r="BW40" s="80">
        <f t="shared" si="83"/>
        <v>-5</v>
      </c>
      <c r="BX40" s="81" t="str">
        <f t="shared" si="46"/>
        <v>n/s</v>
      </c>
      <c r="BY40" s="116">
        <f t="shared" si="84"/>
        <v>0</v>
      </c>
      <c r="BZ40" s="79">
        <f t="shared" si="47"/>
        <v>0</v>
      </c>
      <c r="CA40" s="117">
        <f t="shared" si="48"/>
        <v>31</v>
      </c>
      <c r="CB40" s="118">
        <f t="shared" si="49"/>
        <v>0</v>
      </c>
      <c r="CC40" s="80">
        <v>36</v>
      </c>
      <c r="CD40" s="80">
        <f t="shared" si="85"/>
        <v>-6</v>
      </c>
      <c r="CE40" s="81" t="str">
        <f t="shared" si="50"/>
        <v>n/s</v>
      </c>
      <c r="CF40" s="116">
        <f t="shared" si="51"/>
        <v>0</v>
      </c>
      <c r="CG40" s="79">
        <f t="shared" si="52"/>
        <v>0</v>
      </c>
      <c r="CH40" s="117">
        <f t="shared" si="53"/>
        <v>31</v>
      </c>
      <c r="CI40" s="118">
        <f t="shared" si="54"/>
        <v>0</v>
      </c>
      <c r="CJ40" s="80">
        <v>36</v>
      </c>
      <c r="CK40" s="80">
        <f t="shared" si="86"/>
        <v>-7</v>
      </c>
      <c r="CL40" s="81" t="str">
        <f t="shared" si="55"/>
        <v>n/s</v>
      </c>
      <c r="CM40" s="116">
        <f t="shared" si="56"/>
        <v>0</v>
      </c>
      <c r="CN40" s="79">
        <f t="shared" si="57"/>
        <v>0</v>
      </c>
      <c r="CO40" s="117">
        <f t="shared" si="58"/>
        <v>31</v>
      </c>
      <c r="CP40" s="118">
        <f t="shared" si="59"/>
        <v>0</v>
      </c>
      <c r="CQ40" s="80">
        <v>36</v>
      </c>
      <c r="CR40" s="80">
        <f t="shared" si="87"/>
        <v>-10</v>
      </c>
      <c r="CS40" s="81" t="str">
        <f t="shared" si="88"/>
        <v>n/s</v>
      </c>
      <c r="CT40" s="116">
        <f t="shared" si="60"/>
        <v>0</v>
      </c>
      <c r="CU40" s="79">
        <f t="shared" si="61"/>
        <v>0</v>
      </c>
      <c r="CV40" s="117">
        <f t="shared" si="62"/>
        <v>31</v>
      </c>
      <c r="CW40" s="118">
        <f t="shared" si="63"/>
        <v>0</v>
      </c>
      <c r="CX40" s="80">
        <v>36</v>
      </c>
      <c r="CY40" s="80">
        <f t="shared" si="89"/>
        <v>-10</v>
      </c>
      <c r="CZ40" s="81" t="str">
        <f t="shared" si="64"/>
        <v>n/s</v>
      </c>
      <c r="DA40" s="116">
        <f t="shared" si="92"/>
        <v>0</v>
      </c>
      <c r="DB40" s="79">
        <f t="shared" si="66"/>
        <v>0</v>
      </c>
      <c r="DC40" s="117">
        <f t="shared" si="67"/>
        <v>31</v>
      </c>
      <c r="DD40" s="118">
        <f t="shared" si="68"/>
        <v>0</v>
      </c>
      <c r="DE40" s="80">
        <v>36</v>
      </c>
      <c r="DF40" s="80">
        <f t="shared" si="90"/>
        <v>-10</v>
      </c>
      <c r="DG40" s="81" t="str">
        <f t="shared" si="69"/>
        <v>n/s</v>
      </c>
      <c r="DH40" s="116">
        <f t="shared" si="70"/>
        <v>0</v>
      </c>
      <c r="DI40" s="79">
        <f t="shared" si="71"/>
        <v>0</v>
      </c>
      <c r="DJ40" s="82">
        <f t="shared" si="72"/>
        <v>31</v>
      </c>
      <c r="DK40" s="118">
        <f t="shared" si="73"/>
        <v>0</v>
      </c>
      <c r="DL40" s="80">
        <v>36</v>
      </c>
      <c r="DM40" s="80">
        <f t="shared" si="91"/>
        <v>-10</v>
      </c>
      <c r="DN40" s="85">
        <f t="shared" si="74"/>
        <v>-99</v>
      </c>
      <c r="DO40" s="86"/>
      <c r="DP40" s="87">
        <f t="shared" si="75"/>
        <v>-99</v>
      </c>
      <c r="DQ40" s="88">
        <f t="shared" si="96"/>
        <v>31</v>
      </c>
      <c r="DR40" s="89">
        <f t="shared" si="77"/>
        <v>219</v>
      </c>
      <c r="DS40" s="90">
        <f t="shared" si="78"/>
        <v>-99</v>
      </c>
      <c r="DT40" s="84">
        <v>36</v>
      </c>
      <c r="DU40" s="84">
        <v>1</v>
      </c>
      <c r="DV40" s="82">
        <f t="shared" si="95"/>
        <v>31</v>
      </c>
      <c r="DW40" s="91">
        <f t="shared" si="80"/>
        <v>0</v>
      </c>
      <c r="DX40" s="92">
        <f t="shared" si="99"/>
        <v>0</v>
      </c>
    </row>
    <row r="41" spans="1:128" s="140" customFormat="1" hidden="1">
      <c r="A41" s="60">
        <v>37</v>
      </c>
      <c r="B41" s="144"/>
      <c r="C41" s="97"/>
      <c r="D41" s="97"/>
      <c r="E41" s="97"/>
      <c r="F41" s="97"/>
      <c r="G41" s="97"/>
      <c r="H41" s="97"/>
      <c r="I41" s="98"/>
      <c r="J41" s="99"/>
      <c r="K41" s="100"/>
      <c r="L41" s="101"/>
      <c r="M41" s="125"/>
      <c r="N41" s="91"/>
      <c r="O41" s="91"/>
      <c r="P41" s="134">
        <f t="shared" si="93"/>
        <v>0</v>
      </c>
      <c r="Q41" s="69"/>
      <c r="R41" s="69"/>
      <c r="S41" s="77"/>
      <c r="T41" s="71">
        <f t="shared" si="3"/>
        <v>1.127493121294596</v>
      </c>
      <c r="U41" s="71">
        <f t="shared" si="4"/>
        <v>1.1112667240389202</v>
      </c>
      <c r="V41" s="126">
        <f t="shared" si="5"/>
        <v>1.0941487664944709</v>
      </c>
      <c r="W41" s="127"/>
      <c r="X41" s="73" t="str">
        <f t="shared" si="6"/>
        <v/>
      </c>
      <c r="Y41" s="74" t="str">
        <f t="shared" si="7"/>
        <v>n/s</v>
      </c>
      <c r="Z41" s="73" t="str">
        <f t="shared" si="8"/>
        <v/>
      </c>
      <c r="AA41" s="74" t="str">
        <f t="shared" si="9"/>
        <v>n/s</v>
      </c>
      <c r="AB41" s="127"/>
      <c r="AC41" s="73" t="str">
        <f t="shared" si="10"/>
        <v/>
      </c>
      <c r="AD41" s="74" t="str">
        <f t="shared" si="11"/>
        <v>n/s</v>
      </c>
      <c r="AE41" s="73" t="str">
        <f t="shared" si="12"/>
        <v/>
      </c>
      <c r="AF41" s="74" t="str">
        <f t="shared" si="13"/>
        <v>n/s</v>
      </c>
      <c r="AG41" s="127"/>
      <c r="AH41" s="73" t="str">
        <f t="shared" si="14"/>
        <v/>
      </c>
      <c r="AI41" s="74" t="str">
        <f t="shared" si="15"/>
        <v>n/s</v>
      </c>
      <c r="AJ41" s="73" t="str">
        <f t="shared" si="16"/>
        <v/>
      </c>
      <c r="AK41" s="74" t="str">
        <f t="shared" si="17"/>
        <v>n/s</v>
      </c>
      <c r="AL41" s="127"/>
      <c r="AM41" s="73" t="str">
        <f t="shared" si="18"/>
        <v/>
      </c>
      <c r="AN41" s="74" t="str">
        <f t="shared" si="19"/>
        <v>n/s</v>
      </c>
      <c r="AO41" s="73" t="str">
        <f t="shared" si="20"/>
        <v/>
      </c>
      <c r="AP41" s="74" t="str">
        <f t="shared" si="21"/>
        <v>n/s</v>
      </c>
      <c r="AQ41" s="127"/>
      <c r="AR41" s="73" t="str">
        <f t="shared" si="22"/>
        <v/>
      </c>
      <c r="AS41" s="74" t="str">
        <f t="shared" si="23"/>
        <v>n/s</v>
      </c>
      <c r="AT41" s="73" t="str">
        <f t="shared" si="24"/>
        <v/>
      </c>
      <c r="AU41" s="74" t="str">
        <f t="shared" si="25"/>
        <v>n/s</v>
      </c>
      <c r="AV41" s="127"/>
      <c r="AW41" s="73" t="str">
        <f t="shared" si="26"/>
        <v/>
      </c>
      <c r="AX41" s="74" t="str">
        <f t="shared" si="27"/>
        <v>n/s</v>
      </c>
      <c r="AY41" s="73" t="str">
        <f t="shared" si="28"/>
        <v/>
      </c>
      <c r="AZ41" s="74" t="str">
        <f t="shared" si="29"/>
        <v>n/s</v>
      </c>
      <c r="BA41" s="127"/>
      <c r="BB41" s="73" t="str">
        <f t="shared" si="30"/>
        <v/>
      </c>
      <c r="BC41" s="74" t="str">
        <f t="shared" si="31"/>
        <v>n/s</v>
      </c>
      <c r="BD41" s="73" t="str">
        <f t="shared" si="32"/>
        <v/>
      </c>
      <c r="BE41" s="74" t="str">
        <f t="shared" si="33"/>
        <v>n/s</v>
      </c>
      <c r="BF41" s="127"/>
      <c r="BG41" s="73" t="str">
        <f t="shared" si="34"/>
        <v/>
      </c>
      <c r="BH41" s="74" t="str">
        <f t="shared" si="35"/>
        <v>n/s</v>
      </c>
      <c r="BI41" s="73" t="str">
        <f t="shared" si="36"/>
        <v/>
      </c>
      <c r="BJ41" s="74" t="str">
        <f t="shared" si="37"/>
        <v>n/s</v>
      </c>
      <c r="BK41" s="173"/>
      <c r="BL41" s="77">
        <f t="shared" si="98"/>
        <v>0</v>
      </c>
      <c r="BM41" s="81" t="str">
        <f t="shared" si="39"/>
        <v>n/s</v>
      </c>
      <c r="BN41" s="116">
        <f t="shared" si="40"/>
        <v>0</v>
      </c>
      <c r="BO41" s="80">
        <v>37</v>
      </c>
      <c r="BP41" s="80">
        <f t="shared" si="82"/>
        <v>-6</v>
      </c>
      <c r="BQ41" s="81" t="str">
        <f t="shared" si="41"/>
        <v>n/s</v>
      </c>
      <c r="BR41" s="116">
        <f t="shared" si="97"/>
        <v>0</v>
      </c>
      <c r="BS41" s="79">
        <f t="shared" si="43"/>
        <v>0</v>
      </c>
      <c r="BT41" s="117">
        <f t="shared" si="44"/>
        <v>31</v>
      </c>
      <c r="BU41" s="118">
        <f t="shared" si="45"/>
        <v>0</v>
      </c>
      <c r="BV41" s="80">
        <v>37</v>
      </c>
      <c r="BW41" s="80">
        <f t="shared" si="83"/>
        <v>-6</v>
      </c>
      <c r="BX41" s="81" t="str">
        <f t="shared" si="46"/>
        <v>n/s</v>
      </c>
      <c r="BY41" s="116">
        <f t="shared" si="84"/>
        <v>0</v>
      </c>
      <c r="BZ41" s="79">
        <f t="shared" si="47"/>
        <v>0</v>
      </c>
      <c r="CA41" s="117">
        <f t="shared" si="48"/>
        <v>31</v>
      </c>
      <c r="CB41" s="118">
        <f t="shared" si="49"/>
        <v>0</v>
      </c>
      <c r="CC41" s="80">
        <v>37</v>
      </c>
      <c r="CD41" s="80">
        <f t="shared" si="85"/>
        <v>-7</v>
      </c>
      <c r="CE41" s="81" t="str">
        <f t="shared" si="50"/>
        <v>n/s</v>
      </c>
      <c r="CF41" s="116">
        <f t="shared" si="51"/>
        <v>0</v>
      </c>
      <c r="CG41" s="79">
        <f t="shared" si="52"/>
        <v>0</v>
      </c>
      <c r="CH41" s="117">
        <f t="shared" si="53"/>
        <v>31</v>
      </c>
      <c r="CI41" s="118">
        <f t="shared" si="54"/>
        <v>0</v>
      </c>
      <c r="CJ41" s="80">
        <v>37</v>
      </c>
      <c r="CK41" s="80">
        <f t="shared" si="86"/>
        <v>-8</v>
      </c>
      <c r="CL41" s="81" t="str">
        <f t="shared" si="55"/>
        <v>n/s</v>
      </c>
      <c r="CM41" s="116">
        <f t="shared" si="56"/>
        <v>0</v>
      </c>
      <c r="CN41" s="79">
        <f t="shared" si="57"/>
        <v>0</v>
      </c>
      <c r="CO41" s="117">
        <f t="shared" si="58"/>
        <v>31</v>
      </c>
      <c r="CP41" s="118">
        <f t="shared" si="59"/>
        <v>0</v>
      </c>
      <c r="CQ41" s="80">
        <v>37</v>
      </c>
      <c r="CR41" s="80">
        <f t="shared" si="87"/>
        <v>-11</v>
      </c>
      <c r="CS41" s="81" t="str">
        <f t="shared" si="88"/>
        <v>n/s</v>
      </c>
      <c r="CT41" s="116">
        <f t="shared" si="60"/>
        <v>0</v>
      </c>
      <c r="CU41" s="79">
        <f t="shared" si="61"/>
        <v>0</v>
      </c>
      <c r="CV41" s="117">
        <f t="shared" si="62"/>
        <v>31</v>
      </c>
      <c r="CW41" s="118">
        <f t="shared" si="63"/>
        <v>0</v>
      </c>
      <c r="CX41" s="80">
        <v>37</v>
      </c>
      <c r="CY41" s="80">
        <f t="shared" si="89"/>
        <v>-11</v>
      </c>
      <c r="CZ41" s="81" t="str">
        <f t="shared" si="64"/>
        <v>n/s</v>
      </c>
      <c r="DA41" s="116">
        <f t="shared" si="92"/>
        <v>0</v>
      </c>
      <c r="DB41" s="79">
        <f t="shared" si="66"/>
        <v>0</v>
      </c>
      <c r="DC41" s="117">
        <f t="shared" si="67"/>
        <v>31</v>
      </c>
      <c r="DD41" s="118">
        <f t="shared" si="68"/>
        <v>0</v>
      </c>
      <c r="DE41" s="80">
        <v>37</v>
      </c>
      <c r="DF41" s="80">
        <f t="shared" si="90"/>
        <v>-11</v>
      </c>
      <c r="DG41" s="81" t="str">
        <f t="shared" si="69"/>
        <v>n/s</v>
      </c>
      <c r="DH41" s="116">
        <f t="shared" si="70"/>
        <v>0</v>
      </c>
      <c r="DI41" s="79">
        <f t="shared" si="71"/>
        <v>0</v>
      </c>
      <c r="DJ41" s="82">
        <f t="shared" si="72"/>
        <v>31</v>
      </c>
      <c r="DK41" s="118">
        <f t="shared" si="73"/>
        <v>0</v>
      </c>
      <c r="DL41" s="80">
        <v>37</v>
      </c>
      <c r="DM41" s="80">
        <f t="shared" si="91"/>
        <v>-11</v>
      </c>
      <c r="DN41" s="85">
        <f t="shared" si="74"/>
        <v>-99</v>
      </c>
      <c r="DO41" s="86"/>
      <c r="DP41" s="87">
        <f t="shared" si="75"/>
        <v>-99</v>
      </c>
      <c r="DQ41" s="88">
        <f t="shared" si="96"/>
        <v>31</v>
      </c>
      <c r="DR41" s="89">
        <f t="shared" si="77"/>
        <v>219</v>
      </c>
      <c r="DS41" s="90">
        <f t="shared" si="78"/>
        <v>-99</v>
      </c>
      <c r="DT41" s="84">
        <v>37</v>
      </c>
      <c r="DU41" s="84">
        <v>1</v>
      </c>
      <c r="DV41" s="82">
        <f t="shared" si="95"/>
        <v>31</v>
      </c>
      <c r="DW41" s="91">
        <f t="shared" si="80"/>
        <v>0</v>
      </c>
      <c r="DX41" s="92">
        <f t="shared" si="99"/>
        <v>0</v>
      </c>
    </row>
    <row r="42" spans="1:128" s="140" customFormat="1" hidden="1">
      <c r="A42" s="60">
        <v>38</v>
      </c>
      <c r="B42" s="47"/>
      <c r="C42" s="97"/>
      <c r="D42" s="97"/>
      <c r="E42" s="97"/>
      <c r="F42" s="97"/>
      <c r="G42" s="97"/>
      <c r="H42" s="97"/>
      <c r="I42" s="98"/>
      <c r="J42" s="99"/>
      <c r="K42" s="100"/>
      <c r="L42" s="47"/>
      <c r="M42" s="125"/>
      <c r="N42" s="91"/>
      <c r="O42" s="91"/>
      <c r="P42" s="134">
        <f t="shared" si="93"/>
        <v>0</v>
      </c>
      <c r="Q42" s="69"/>
      <c r="R42" s="69"/>
      <c r="S42" s="77"/>
      <c r="T42" s="71">
        <f t="shared" si="3"/>
        <v>1.127493121294596</v>
      </c>
      <c r="U42" s="71">
        <f t="shared" si="4"/>
        <v>1.1112667240389202</v>
      </c>
      <c r="V42" s="126">
        <f t="shared" si="5"/>
        <v>1.0941487664944709</v>
      </c>
      <c r="W42" s="127"/>
      <c r="X42" s="73" t="str">
        <f t="shared" si="6"/>
        <v/>
      </c>
      <c r="Y42" s="74" t="str">
        <f t="shared" si="7"/>
        <v>n/s</v>
      </c>
      <c r="Z42" s="73" t="str">
        <f t="shared" si="8"/>
        <v/>
      </c>
      <c r="AA42" s="74" t="str">
        <f t="shared" si="9"/>
        <v>n/s</v>
      </c>
      <c r="AB42" s="127"/>
      <c r="AC42" s="73" t="str">
        <f t="shared" si="10"/>
        <v/>
      </c>
      <c r="AD42" s="74" t="str">
        <f t="shared" si="11"/>
        <v>n/s</v>
      </c>
      <c r="AE42" s="73" t="str">
        <f t="shared" si="12"/>
        <v/>
      </c>
      <c r="AF42" s="74" t="str">
        <f t="shared" si="13"/>
        <v>n/s</v>
      </c>
      <c r="AG42" s="127"/>
      <c r="AH42" s="73" t="str">
        <f t="shared" si="14"/>
        <v/>
      </c>
      <c r="AI42" s="74" t="str">
        <f t="shared" si="15"/>
        <v>n/s</v>
      </c>
      <c r="AJ42" s="73" t="str">
        <f t="shared" si="16"/>
        <v/>
      </c>
      <c r="AK42" s="74" t="str">
        <f t="shared" si="17"/>
        <v>n/s</v>
      </c>
      <c r="AL42" s="127"/>
      <c r="AM42" s="73" t="str">
        <f t="shared" si="18"/>
        <v/>
      </c>
      <c r="AN42" s="74" t="str">
        <f t="shared" si="19"/>
        <v>n/s</v>
      </c>
      <c r="AO42" s="73" t="str">
        <f t="shared" si="20"/>
        <v/>
      </c>
      <c r="AP42" s="74" t="str">
        <f t="shared" si="21"/>
        <v>n/s</v>
      </c>
      <c r="AQ42" s="127"/>
      <c r="AR42" s="73" t="str">
        <f t="shared" si="22"/>
        <v/>
      </c>
      <c r="AS42" s="74" t="str">
        <f t="shared" si="23"/>
        <v>n/s</v>
      </c>
      <c r="AT42" s="73" t="str">
        <f t="shared" si="24"/>
        <v/>
      </c>
      <c r="AU42" s="74" t="str">
        <f t="shared" si="25"/>
        <v>n/s</v>
      </c>
      <c r="AV42" s="127"/>
      <c r="AW42" s="73" t="str">
        <f t="shared" si="26"/>
        <v/>
      </c>
      <c r="AX42" s="74" t="str">
        <f t="shared" si="27"/>
        <v>n/s</v>
      </c>
      <c r="AY42" s="73" t="str">
        <f t="shared" si="28"/>
        <v/>
      </c>
      <c r="AZ42" s="74" t="str">
        <f t="shared" si="29"/>
        <v>n/s</v>
      </c>
      <c r="BA42" s="127"/>
      <c r="BB42" s="73" t="str">
        <f t="shared" si="30"/>
        <v/>
      </c>
      <c r="BC42" s="74" t="str">
        <f t="shared" si="31"/>
        <v>n/s</v>
      </c>
      <c r="BD42" s="73" t="str">
        <f t="shared" si="32"/>
        <v/>
      </c>
      <c r="BE42" s="74" t="str">
        <f t="shared" si="33"/>
        <v>n/s</v>
      </c>
      <c r="BF42" s="127"/>
      <c r="BG42" s="73" t="str">
        <f t="shared" si="34"/>
        <v/>
      </c>
      <c r="BH42" s="74" t="str">
        <f t="shared" si="35"/>
        <v>n/s</v>
      </c>
      <c r="BI42" s="73" t="str">
        <f t="shared" si="36"/>
        <v/>
      </c>
      <c r="BJ42" s="74" t="str">
        <f t="shared" si="37"/>
        <v>n/s</v>
      </c>
      <c r="BK42" s="173"/>
      <c r="BL42" s="77">
        <f t="shared" si="98"/>
        <v>0</v>
      </c>
      <c r="BM42" s="81" t="str">
        <f t="shared" si="39"/>
        <v>n/s</v>
      </c>
      <c r="BN42" s="116">
        <f t="shared" si="40"/>
        <v>0</v>
      </c>
      <c r="BO42" s="80">
        <v>38</v>
      </c>
      <c r="BP42" s="80">
        <f t="shared" si="82"/>
        <v>-7</v>
      </c>
      <c r="BQ42" s="81" t="str">
        <f t="shared" si="41"/>
        <v>n/s</v>
      </c>
      <c r="BR42" s="116">
        <f t="shared" si="97"/>
        <v>0</v>
      </c>
      <c r="BS42" s="79">
        <f t="shared" si="43"/>
        <v>0</v>
      </c>
      <c r="BT42" s="117">
        <f t="shared" si="44"/>
        <v>31</v>
      </c>
      <c r="BU42" s="118">
        <f t="shared" si="45"/>
        <v>0</v>
      </c>
      <c r="BV42" s="80">
        <v>38</v>
      </c>
      <c r="BW42" s="80">
        <f t="shared" si="83"/>
        <v>-7</v>
      </c>
      <c r="BX42" s="81" t="str">
        <f t="shared" si="46"/>
        <v>n/s</v>
      </c>
      <c r="BY42" s="116">
        <f t="shared" si="84"/>
        <v>0</v>
      </c>
      <c r="BZ42" s="79">
        <f t="shared" si="47"/>
        <v>0</v>
      </c>
      <c r="CA42" s="117">
        <f t="shared" si="48"/>
        <v>31</v>
      </c>
      <c r="CB42" s="118">
        <f t="shared" si="49"/>
        <v>0</v>
      </c>
      <c r="CC42" s="80">
        <v>38</v>
      </c>
      <c r="CD42" s="80">
        <f t="shared" si="85"/>
        <v>-8</v>
      </c>
      <c r="CE42" s="81" t="str">
        <f t="shared" si="50"/>
        <v>n/s</v>
      </c>
      <c r="CF42" s="116">
        <f t="shared" si="51"/>
        <v>0</v>
      </c>
      <c r="CG42" s="79">
        <f t="shared" si="52"/>
        <v>0</v>
      </c>
      <c r="CH42" s="117">
        <f t="shared" si="53"/>
        <v>31</v>
      </c>
      <c r="CI42" s="118">
        <f t="shared" si="54"/>
        <v>0</v>
      </c>
      <c r="CJ42" s="80">
        <v>38</v>
      </c>
      <c r="CK42" s="80">
        <f t="shared" si="86"/>
        <v>-9</v>
      </c>
      <c r="CL42" s="81" t="str">
        <f t="shared" si="55"/>
        <v>n/s</v>
      </c>
      <c r="CM42" s="116">
        <f t="shared" si="56"/>
        <v>0</v>
      </c>
      <c r="CN42" s="79">
        <f t="shared" si="57"/>
        <v>0</v>
      </c>
      <c r="CO42" s="117">
        <f t="shared" si="58"/>
        <v>31</v>
      </c>
      <c r="CP42" s="118">
        <f t="shared" si="59"/>
        <v>0</v>
      </c>
      <c r="CQ42" s="80">
        <v>38</v>
      </c>
      <c r="CR42" s="80">
        <f t="shared" si="87"/>
        <v>-12</v>
      </c>
      <c r="CS42" s="81" t="str">
        <f t="shared" si="88"/>
        <v>n/s</v>
      </c>
      <c r="CT42" s="116">
        <f t="shared" si="60"/>
        <v>0</v>
      </c>
      <c r="CU42" s="79">
        <f t="shared" si="61"/>
        <v>0</v>
      </c>
      <c r="CV42" s="117">
        <f t="shared" si="62"/>
        <v>31</v>
      </c>
      <c r="CW42" s="118">
        <f t="shared" si="63"/>
        <v>0</v>
      </c>
      <c r="CX42" s="80">
        <v>38</v>
      </c>
      <c r="CY42" s="80">
        <f t="shared" si="89"/>
        <v>-12</v>
      </c>
      <c r="CZ42" s="81" t="str">
        <f t="shared" si="64"/>
        <v>n/s</v>
      </c>
      <c r="DA42" s="116">
        <f t="shared" si="92"/>
        <v>0</v>
      </c>
      <c r="DB42" s="79">
        <f t="shared" si="66"/>
        <v>0</v>
      </c>
      <c r="DC42" s="117">
        <f t="shared" si="67"/>
        <v>31</v>
      </c>
      <c r="DD42" s="118">
        <f t="shared" si="68"/>
        <v>0</v>
      </c>
      <c r="DE42" s="80">
        <v>38</v>
      </c>
      <c r="DF42" s="80">
        <f t="shared" si="90"/>
        <v>-12</v>
      </c>
      <c r="DG42" s="81" t="str">
        <f t="shared" si="69"/>
        <v>n/s</v>
      </c>
      <c r="DH42" s="116">
        <f t="shared" si="70"/>
        <v>0</v>
      </c>
      <c r="DI42" s="79">
        <f t="shared" si="71"/>
        <v>0</v>
      </c>
      <c r="DJ42" s="82">
        <f t="shared" si="72"/>
        <v>31</v>
      </c>
      <c r="DK42" s="118">
        <f t="shared" si="73"/>
        <v>0</v>
      </c>
      <c r="DL42" s="80">
        <v>38</v>
      </c>
      <c r="DM42" s="80">
        <f t="shared" si="91"/>
        <v>-12</v>
      </c>
      <c r="DN42" s="85">
        <f t="shared" si="74"/>
        <v>-99</v>
      </c>
      <c r="DO42" s="86"/>
      <c r="DP42" s="87">
        <f t="shared" si="75"/>
        <v>-99</v>
      </c>
      <c r="DQ42" s="88">
        <f t="shared" si="96"/>
        <v>31</v>
      </c>
      <c r="DR42" s="89">
        <f t="shared" si="77"/>
        <v>219</v>
      </c>
      <c r="DS42" s="90">
        <f t="shared" si="78"/>
        <v>-99</v>
      </c>
      <c r="DT42" s="84">
        <v>38</v>
      </c>
      <c r="DU42" s="84">
        <v>1</v>
      </c>
      <c r="DV42" s="82">
        <f t="shared" si="95"/>
        <v>31</v>
      </c>
      <c r="DW42" s="91">
        <f t="shared" si="80"/>
        <v>0</v>
      </c>
      <c r="DX42" s="92">
        <f t="shared" si="99"/>
        <v>0</v>
      </c>
    </row>
    <row r="43" spans="1:128" s="140" customFormat="1" hidden="1">
      <c r="A43" s="60">
        <v>39</v>
      </c>
      <c r="B43" s="47"/>
      <c r="C43" s="122"/>
      <c r="D43" s="122"/>
      <c r="E43" s="122"/>
      <c r="F43" s="122"/>
      <c r="G43" s="122"/>
      <c r="H43" s="122"/>
      <c r="I43" s="123"/>
      <c r="J43" s="99"/>
      <c r="K43" s="124"/>
      <c r="L43" s="47"/>
      <c r="M43" s="145"/>
      <c r="N43" s="91"/>
      <c r="O43" s="91"/>
      <c r="P43" s="134">
        <f t="shared" si="93"/>
        <v>0</v>
      </c>
      <c r="Q43" s="69"/>
      <c r="R43" s="69"/>
      <c r="S43" s="77"/>
      <c r="T43" s="71">
        <f t="shared" si="3"/>
        <v>1.127493121294596</v>
      </c>
      <c r="U43" s="71">
        <f t="shared" si="4"/>
        <v>1.1112667240389202</v>
      </c>
      <c r="V43" s="126">
        <f t="shared" si="5"/>
        <v>1.0941487664944709</v>
      </c>
      <c r="W43" s="127"/>
      <c r="X43" s="73" t="str">
        <f t="shared" si="6"/>
        <v/>
      </c>
      <c r="Y43" s="74" t="str">
        <f t="shared" si="7"/>
        <v>n/s</v>
      </c>
      <c r="Z43" s="73" t="str">
        <f t="shared" si="8"/>
        <v/>
      </c>
      <c r="AA43" s="74" t="str">
        <f t="shared" si="9"/>
        <v>n/s</v>
      </c>
      <c r="AB43" s="127"/>
      <c r="AC43" s="73" t="str">
        <f t="shared" si="10"/>
        <v/>
      </c>
      <c r="AD43" s="74" t="str">
        <f t="shared" si="11"/>
        <v>n/s</v>
      </c>
      <c r="AE43" s="73" t="str">
        <f t="shared" si="12"/>
        <v/>
      </c>
      <c r="AF43" s="74" t="str">
        <f t="shared" si="13"/>
        <v>n/s</v>
      </c>
      <c r="AG43" s="127"/>
      <c r="AH43" s="73" t="str">
        <f t="shared" si="14"/>
        <v/>
      </c>
      <c r="AI43" s="74" t="str">
        <f t="shared" si="15"/>
        <v>n/s</v>
      </c>
      <c r="AJ43" s="73" t="str">
        <f t="shared" si="16"/>
        <v/>
      </c>
      <c r="AK43" s="74" t="str">
        <f t="shared" si="17"/>
        <v>n/s</v>
      </c>
      <c r="AL43" s="127"/>
      <c r="AM43" s="73" t="str">
        <f t="shared" si="18"/>
        <v/>
      </c>
      <c r="AN43" s="74" t="str">
        <f t="shared" si="19"/>
        <v>n/s</v>
      </c>
      <c r="AO43" s="73" t="str">
        <f t="shared" si="20"/>
        <v/>
      </c>
      <c r="AP43" s="74" t="str">
        <f t="shared" si="21"/>
        <v>n/s</v>
      </c>
      <c r="AQ43" s="127"/>
      <c r="AR43" s="73" t="str">
        <f t="shared" si="22"/>
        <v/>
      </c>
      <c r="AS43" s="74" t="str">
        <f t="shared" si="23"/>
        <v>n/s</v>
      </c>
      <c r="AT43" s="73" t="str">
        <f t="shared" si="24"/>
        <v/>
      </c>
      <c r="AU43" s="74" t="str">
        <f t="shared" si="25"/>
        <v>n/s</v>
      </c>
      <c r="AV43" s="127"/>
      <c r="AW43" s="73" t="str">
        <f t="shared" si="26"/>
        <v/>
      </c>
      <c r="AX43" s="74" t="str">
        <f t="shared" si="27"/>
        <v>n/s</v>
      </c>
      <c r="AY43" s="73" t="str">
        <f t="shared" si="28"/>
        <v/>
      </c>
      <c r="AZ43" s="74" t="str">
        <f t="shared" si="29"/>
        <v>n/s</v>
      </c>
      <c r="BA43" s="127"/>
      <c r="BB43" s="73" t="str">
        <f t="shared" si="30"/>
        <v/>
      </c>
      <c r="BC43" s="74" t="str">
        <f t="shared" si="31"/>
        <v>n/s</v>
      </c>
      <c r="BD43" s="73" t="str">
        <f t="shared" si="32"/>
        <v/>
      </c>
      <c r="BE43" s="74" t="str">
        <f t="shared" si="33"/>
        <v>n/s</v>
      </c>
      <c r="BF43" s="127"/>
      <c r="BG43" s="73" t="str">
        <f t="shared" si="34"/>
        <v/>
      </c>
      <c r="BH43" s="74" t="str">
        <f t="shared" si="35"/>
        <v>n/s</v>
      </c>
      <c r="BI43" s="73" t="str">
        <f t="shared" si="36"/>
        <v/>
      </c>
      <c r="BJ43" s="74" t="str">
        <f t="shared" si="37"/>
        <v>n/s</v>
      </c>
      <c r="BK43" s="173"/>
      <c r="BL43" s="77">
        <f t="shared" si="98"/>
        <v>0</v>
      </c>
      <c r="BM43" s="81" t="str">
        <f t="shared" si="39"/>
        <v>n/s</v>
      </c>
      <c r="BN43" s="116">
        <f t="shared" si="40"/>
        <v>0</v>
      </c>
      <c r="BO43" s="80">
        <v>39</v>
      </c>
      <c r="BP43" s="80">
        <f t="shared" si="82"/>
        <v>-8</v>
      </c>
      <c r="BQ43" s="81" t="str">
        <f t="shared" si="41"/>
        <v>n/s</v>
      </c>
      <c r="BR43" s="116">
        <f t="shared" si="97"/>
        <v>0</v>
      </c>
      <c r="BS43" s="79">
        <f t="shared" si="43"/>
        <v>0</v>
      </c>
      <c r="BT43" s="117">
        <f t="shared" si="44"/>
        <v>31</v>
      </c>
      <c r="BU43" s="118">
        <f t="shared" si="45"/>
        <v>0</v>
      </c>
      <c r="BV43" s="80">
        <v>39</v>
      </c>
      <c r="BW43" s="80">
        <f t="shared" si="83"/>
        <v>-8</v>
      </c>
      <c r="BX43" s="81" t="str">
        <f t="shared" si="46"/>
        <v>n/s</v>
      </c>
      <c r="BY43" s="116">
        <f t="shared" si="84"/>
        <v>0</v>
      </c>
      <c r="BZ43" s="79">
        <f t="shared" si="47"/>
        <v>0</v>
      </c>
      <c r="CA43" s="117">
        <f t="shared" si="48"/>
        <v>31</v>
      </c>
      <c r="CB43" s="118">
        <f t="shared" si="49"/>
        <v>0</v>
      </c>
      <c r="CC43" s="80">
        <v>39</v>
      </c>
      <c r="CD43" s="80">
        <f t="shared" si="85"/>
        <v>-9</v>
      </c>
      <c r="CE43" s="81" t="str">
        <f t="shared" si="50"/>
        <v>n/s</v>
      </c>
      <c r="CF43" s="116">
        <f t="shared" si="51"/>
        <v>0</v>
      </c>
      <c r="CG43" s="79">
        <f t="shared" si="52"/>
        <v>0</v>
      </c>
      <c r="CH43" s="117">
        <f t="shared" si="53"/>
        <v>31</v>
      </c>
      <c r="CI43" s="118">
        <f t="shared" si="54"/>
        <v>0</v>
      </c>
      <c r="CJ43" s="80">
        <v>39</v>
      </c>
      <c r="CK43" s="80">
        <f t="shared" si="86"/>
        <v>-10</v>
      </c>
      <c r="CL43" s="81" t="str">
        <f t="shared" si="55"/>
        <v>n/s</v>
      </c>
      <c r="CM43" s="116">
        <f t="shared" si="56"/>
        <v>0</v>
      </c>
      <c r="CN43" s="79">
        <f t="shared" si="57"/>
        <v>0</v>
      </c>
      <c r="CO43" s="117">
        <f t="shared" si="58"/>
        <v>31</v>
      </c>
      <c r="CP43" s="118">
        <f t="shared" si="59"/>
        <v>0</v>
      </c>
      <c r="CQ43" s="80">
        <v>39</v>
      </c>
      <c r="CR43" s="80">
        <f t="shared" si="87"/>
        <v>-13</v>
      </c>
      <c r="CS43" s="81" t="str">
        <f t="shared" si="88"/>
        <v>n/s</v>
      </c>
      <c r="CT43" s="116">
        <f t="shared" si="60"/>
        <v>0</v>
      </c>
      <c r="CU43" s="79">
        <f t="shared" si="61"/>
        <v>0</v>
      </c>
      <c r="CV43" s="117">
        <f t="shared" si="62"/>
        <v>31</v>
      </c>
      <c r="CW43" s="118">
        <f t="shared" si="63"/>
        <v>0</v>
      </c>
      <c r="CX43" s="80">
        <v>39</v>
      </c>
      <c r="CY43" s="80">
        <f t="shared" si="89"/>
        <v>-13</v>
      </c>
      <c r="CZ43" s="81" t="str">
        <f t="shared" si="64"/>
        <v>n/s</v>
      </c>
      <c r="DA43" s="116">
        <f t="shared" si="92"/>
        <v>0</v>
      </c>
      <c r="DB43" s="79">
        <f t="shared" si="66"/>
        <v>0</v>
      </c>
      <c r="DC43" s="117">
        <f t="shared" si="67"/>
        <v>31</v>
      </c>
      <c r="DD43" s="118">
        <f t="shared" si="68"/>
        <v>0</v>
      </c>
      <c r="DE43" s="80">
        <v>39</v>
      </c>
      <c r="DF43" s="80">
        <f t="shared" si="90"/>
        <v>-13</v>
      </c>
      <c r="DG43" s="81" t="str">
        <f t="shared" si="69"/>
        <v>n/s</v>
      </c>
      <c r="DH43" s="116">
        <f t="shared" si="70"/>
        <v>0</v>
      </c>
      <c r="DI43" s="79">
        <f t="shared" si="71"/>
        <v>0</v>
      </c>
      <c r="DJ43" s="82">
        <f t="shared" si="72"/>
        <v>31</v>
      </c>
      <c r="DK43" s="118">
        <f t="shared" si="73"/>
        <v>0</v>
      </c>
      <c r="DL43" s="80">
        <v>39</v>
      </c>
      <c r="DM43" s="80">
        <f t="shared" si="91"/>
        <v>-13</v>
      </c>
      <c r="DN43" s="85">
        <f t="shared" si="74"/>
        <v>-99</v>
      </c>
      <c r="DO43" s="86"/>
      <c r="DP43" s="87">
        <f t="shared" si="75"/>
        <v>-99</v>
      </c>
      <c r="DQ43" s="88">
        <f t="shared" si="96"/>
        <v>31</v>
      </c>
      <c r="DR43" s="89">
        <f t="shared" si="77"/>
        <v>219</v>
      </c>
      <c r="DS43" s="90">
        <f t="shared" si="78"/>
        <v>-99</v>
      </c>
      <c r="DT43" s="84">
        <v>39</v>
      </c>
      <c r="DU43" s="84">
        <v>1</v>
      </c>
      <c r="DV43" s="82">
        <f t="shared" si="95"/>
        <v>31</v>
      </c>
      <c r="DW43" s="91">
        <f t="shared" si="80"/>
        <v>0</v>
      </c>
      <c r="DX43" s="92">
        <f t="shared" si="99"/>
        <v>0</v>
      </c>
    </row>
    <row r="44" spans="1:128" s="140" customFormat="1" hidden="1">
      <c r="A44" s="60">
        <v>40</v>
      </c>
      <c r="B44" s="47"/>
      <c r="C44" s="122"/>
      <c r="D44" s="122"/>
      <c r="E44" s="122"/>
      <c r="F44" s="122"/>
      <c r="G44" s="122"/>
      <c r="H44" s="122"/>
      <c r="I44" s="123"/>
      <c r="J44" s="99"/>
      <c r="K44" s="124"/>
      <c r="L44" s="66"/>
      <c r="M44" s="145"/>
      <c r="N44" s="91"/>
      <c r="O44" s="91"/>
      <c r="P44" s="134">
        <f t="shared" si="93"/>
        <v>0</v>
      </c>
      <c r="Q44" s="69"/>
      <c r="R44" s="69"/>
      <c r="S44" s="93"/>
      <c r="T44" s="71">
        <f t="shared" si="3"/>
        <v>1.127493121294596</v>
      </c>
      <c r="U44" s="71">
        <f t="shared" si="4"/>
        <v>1.1112667240389202</v>
      </c>
      <c r="V44" s="126">
        <f t="shared" si="5"/>
        <v>1.0941487664944709</v>
      </c>
      <c r="W44" s="127"/>
      <c r="X44" s="73" t="str">
        <f t="shared" si="6"/>
        <v/>
      </c>
      <c r="Y44" s="74" t="str">
        <f t="shared" si="7"/>
        <v>n/s</v>
      </c>
      <c r="Z44" s="73" t="str">
        <f t="shared" si="8"/>
        <v/>
      </c>
      <c r="AA44" s="74" t="str">
        <f t="shared" si="9"/>
        <v>n/s</v>
      </c>
      <c r="AB44" s="127"/>
      <c r="AC44" s="73" t="str">
        <f t="shared" si="10"/>
        <v/>
      </c>
      <c r="AD44" s="74" t="str">
        <f t="shared" si="11"/>
        <v>n/s</v>
      </c>
      <c r="AE44" s="73" t="str">
        <f t="shared" si="12"/>
        <v/>
      </c>
      <c r="AF44" s="74" t="str">
        <f t="shared" si="13"/>
        <v>n/s</v>
      </c>
      <c r="AG44" s="127"/>
      <c r="AH44" s="73" t="str">
        <f t="shared" si="14"/>
        <v/>
      </c>
      <c r="AI44" s="74" t="str">
        <f t="shared" si="15"/>
        <v>n/s</v>
      </c>
      <c r="AJ44" s="73" t="str">
        <f t="shared" si="16"/>
        <v/>
      </c>
      <c r="AK44" s="74" t="str">
        <f t="shared" si="17"/>
        <v>n/s</v>
      </c>
      <c r="AL44" s="127"/>
      <c r="AM44" s="73" t="str">
        <f t="shared" si="18"/>
        <v/>
      </c>
      <c r="AN44" s="74" t="str">
        <f t="shared" si="19"/>
        <v>n/s</v>
      </c>
      <c r="AO44" s="73" t="str">
        <f t="shared" si="20"/>
        <v/>
      </c>
      <c r="AP44" s="74" t="str">
        <f t="shared" si="21"/>
        <v>n/s</v>
      </c>
      <c r="AQ44" s="127"/>
      <c r="AR44" s="73" t="str">
        <f t="shared" si="22"/>
        <v/>
      </c>
      <c r="AS44" s="74" t="str">
        <f t="shared" si="23"/>
        <v>n/s</v>
      </c>
      <c r="AT44" s="73" t="str">
        <f t="shared" si="24"/>
        <v/>
      </c>
      <c r="AU44" s="74" t="str">
        <f t="shared" si="25"/>
        <v>n/s</v>
      </c>
      <c r="AV44" s="127"/>
      <c r="AW44" s="73" t="str">
        <f t="shared" si="26"/>
        <v/>
      </c>
      <c r="AX44" s="74" t="str">
        <f t="shared" si="27"/>
        <v>n/s</v>
      </c>
      <c r="AY44" s="73" t="str">
        <f t="shared" si="28"/>
        <v/>
      </c>
      <c r="AZ44" s="74" t="str">
        <f t="shared" si="29"/>
        <v>n/s</v>
      </c>
      <c r="BA44" s="127"/>
      <c r="BB44" s="73" t="str">
        <f t="shared" si="30"/>
        <v/>
      </c>
      <c r="BC44" s="74" t="str">
        <f t="shared" si="31"/>
        <v>n/s</v>
      </c>
      <c r="BD44" s="73" t="str">
        <f t="shared" si="32"/>
        <v/>
      </c>
      <c r="BE44" s="74" t="str">
        <f t="shared" si="33"/>
        <v>n/s</v>
      </c>
      <c r="BF44" s="127"/>
      <c r="BG44" s="73" t="str">
        <f t="shared" si="34"/>
        <v/>
      </c>
      <c r="BH44" s="74" t="str">
        <f t="shared" si="35"/>
        <v>n/s</v>
      </c>
      <c r="BI44" s="73" t="str">
        <f t="shared" si="36"/>
        <v/>
      </c>
      <c r="BJ44" s="74" t="str">
        <f t="shared" si="37"/>
        <v>n/s</v>
      </c>
      <c r="BK44" s="173"/>
      <c r="BL44" s="77">
        <f t="shared" si="98"/>
        <v>0</v>
      </c>
      <c r="BM44" s="81" t="str">
        <f t="shared" si="39"/>
        <v>n/s</v>
      </c>
      <c r="BN44" s="116">
        <f t="shared" si="40"/>
        <v>0</v>
      </c>
      <c r="BO44" s="80">
        <v>40</v>
      </c>
      <c r="BP44" s="80">
        <f t="shared" si="82"/>
        <v>-9</v>
      </c>
      <c r="BQ44" s="81" t="str">
        <f t="shared" si="41"/>
        <v>n/s</v>
      </c>
      <c r="BR44" s="116">
        <f t="shared" si="97"/>
        <v>0</v>
      </c>
      <c r="BS44" s="79">
        <f t="shared" si="43"/>
        <v>0</v>
      </c>
      <c r="BT44" s="117">
        <f t="shared" si="44"/>
        <v>31</v>
      </c>
      <c r="BU44" s="118">
        <f t="shared" si="45"/>
        <v>0</v>
      </c>
      <c r="BV44" s="80">
        <v>40</v>
      </c>
      <c r="BW44" s="80">
        <f t="shared" si="83"/>
        <v>-9</v>
      </c>
      <c r="BX44" s="81" t="str">
        <f t="shared" si="46"/>
        <v>n/s</v>
      </c>
      <c r="BY44" s="116">
        <f t="shared" si="84"/>
        <v>0</v>
      </c>
      <c r="BZ44" s="79">
        <f t="shared" si="47"/>
        <v>0</v>
      </c>
      <c r="CA44" s="117">
        <f t="shared" si="48"/>
        <v>31</v>
      </c>
      <c r="CB44" s="118">
        <f t="shared" si="49"/>
        <v>0</v>
      </c>
      <c r="CC44" s="80">
        <v>40</v>
      </c>
      <c r="CD44" s="80">
        <f t="shared" si="85"/>
        <v>-10</v>
      </c>
      <c r="CE44" s="81" t="str">
        <f t="shared" si="50"/>
        <v>n/s</v>
      </c>
      <c r="CF44" s="116">
        <f t="shared" si="51"/>
        <v>0</v>
      </c>
      <c r="CG44" s="79">
        <f t="shared" si="52"/>
        <v>0</v>
      </c>
      <c r="CH44" s="117">
        <f t="shared" si="53"/>
        <v>31</v>
      </c>
      <c r="CI44" s="118">
        <f t="shared" si="54"/>
        <v>0</v>
      </c>
      <c r="CJ44" s="80">
        <v>40</v>
      </c>
      <c r="CK44" s="80">
        <f t="shared" si="86"/>
        <v>-11</v>
      </c>
      <c r="CL44" s="81" t="str">
        <f t="shared" si="55"/>
        <v>n/s</v>
      </c>
      <c r="CM44" s="116">
        <f t="shared" si="56"/>
        <v>0</v>
      </c>
      <c r="CN44" s="79">
        <f t="shared" si="57"/>
        <v>0</v>
      </c>
      <c r="CO44" s="117">
        <f t="shared" si="58"/>
        <v>31</v>
      </c>
      <c r="CP44" s="118">
        <f t="shared" si="59"/>
        <v>0</v>
      </c>
      <c r="CQ44" s="80">
        <v>40</v>
      </c>
      <c r="CR44" s="80">
        <f t="shared" si="87"/>
        <v>-14</v>
      </c>
      <c r="CS44" s="81" t="str">
        <f t="shared" si="88"/>
        <v>n/s</v>
      </c>
      <c r="CT44" s="116">
        <f t="shared" si="60"/>
        <v>0</v>
      </c>
      <c r="CU44" s="79">
        <f t="shared" si="61"/>
        <v>0</v>
      </c>
      <c r="CV44" s="117"/>
      <c r="CW44" s="118">
        <f t="shared" si="63"/>
        <v>0</v>
      </c>
      <c r="CX44" s="80">
        <v>40</v>
      </c>
      <c r="CY44" s="80">
        <f t="shared" si="89"/>
        <v>-14</v>
      </c>
      <c r="CZ44" s="81" t="str">
        <f t="shared" si="64"/>
        <v>n/s</v>
      </c>
      <c r="DA44" s="116">
        <f t="shared" si="92"/>
        <v>0</v>
      </c>
      <c r="DB44" s="79">
        <f t="shared" si="66"/>
        <v>0</v>
      </c>
      <c r="DC44" s="117">
        <f t="shared" si="67"/>
        <v>31</v>
      </c>
      <c r="DD44" s="118">
        <f t="shared" si="68"/>
        <v>0</v>
      </c>
      <c r="DE44" s="80">
        <v>40</v>
      </c>
      <c r="DF44" s="80">
        <f t="shared" si="90"/>
        <v>-14</v>
      </c>
      <c r="DG44" s="81" t="str">
        <f t="shared" si="69"/>
        <v>n/s</v>
      </c>
      <c r="DH44" s="116">
        <f t="shared" si="70"/>
        <v>0</v>
      </c>
      <c r="DI44" s="79">
        <f t="shared" si="71"/>
        <v>0</v>
      </c>
      <c r="DJ44" s="82">
        <f t="shared" si="72"/>
        <v>31</v>
      </c>
      <c r="DK44" s="118">
        <f t="shared" si="73"/>
        <v>0</v>
      </c>
      <c r="DL44" s="80">
        <v>40</v>
      </c>
      <c r="DM44" s="80">
        <f t="shared" si="91"/>
        <v>-14</v>
      </c>
      <c r="DN44" s="85">
        <f t="shared" si="74"/>
        <v>-99</v>
      </c>
      <c r="DO44" s="86"/>
      <c r="DP44" s="87">
        <f t="shared" si="75"/>
        <v>-99</v>
      </c>
      <c r="DQ44" s="88">
        <f t="shared" si="96"/>
        <v>31</v>
      </c>
      <c r="DR44" s="89">
        <f t="shared" si="77"/>
        <v>219</v>
      </c>
      <c r="DS44" s="90">
        <f t="shared" si="78"/>
        <v>-99</v>
      </c>
      <c r="DT44" s="84">
        <v>40</v>
      </c>
      <c r="DU44" s="84">
        <v>1</v>
      </c>
      <c r="DV44" s="82">
        <f t="shared" si="95"/>
        <v>31</v>
      </c>
      <c r="DW44" s="91">
        <f t="shared" si="80"/>
        <v>0</v>
      </c>
      <c r="DX44" s="92">
        <f t="shared" si="99"/>
        <v>0</v>
      </c>
    </row>
    <row r="45" spans="1:128">
      <c r="P45" s="146"/>
      <c r="T45" s="93">
        <f t="shared" si="3"/>
        <v>1.127493121294596</v>
      </c>
      <c r="U45" s="93">
        <f t="shared" si="4"/>
        <v>1.1112667240389202</v>
      </c>
      <c r="V45" s="93">
        <f t="shared" si="5"/>
        <v>1.0941487664944709</v>
      </c>
      <c r="Z45" s="93" t="str">
        <f t="shared" si="8"/>
        <v/>
      </c>
      <c r="AE45" s="93" t="str">
        <f t="shared" si="12"/>
        <v/>
      </c>
      <c r="AJ45" s="93" t="str">
        <f t="shared" si="16"/>
        <v/>
      </c>
      <c r="AO45" s="93" t="str">
        <f t="shared" si="20"/>
        <v/>
      </c>
      <c r="AT45" s="93" t="str">
        <f t="shared" si="24"/>
        <v/>
      </c>
      <c r="AY45" s="93" t="str">
        <f t="shared" si="28"/>
        <v/>
      </c>
      <c r="BD45" s="93" t="str">
        <f t="shared" si="32"/>
        <v/>
      </c>
      <c r="BI45" s="93" t="str">
        <f t="shared" si="36"/>
        <v/>
      </c>
      <c r="BL45" s="147" t="s">
        <v>132</v>
      </c>
      <c r="BM45" s="148">
        <f>SUMIF(BM5:BM44,"&gt;0",$DU$5:$DU$44)+SUMIF(BM5:BM44,"n/f",$DU$5:$DU$44)</f>
        <v>30</v>
      </c>
      <c r="BN45" s="149"/>
      <c r="BO45" s="149"/>
      <c r="BP45" s="149"/>
      <c r="BQ45" s="148">
        <f>SUMIF(BQ5:BQ44,"&gt;0",$DU$5:$DU$44)+SUMIF(BQ5:BQ44,"n/f",$DU$5:$DU$44)</f>
        <v>30</v>
      </c>
      <c r="BR45" s="150"/>
      <c r="BS45" s="151"/>
      <c r="BT45" s="152"/>
      <c r="BU45" s="149"/>
      <c r="BV45" s="149"/>
      <c r="BW45" s="149"/>
      <c r="BX45" s="148">
        <f>SUMIF(BX5:BX44,"&gt;0",$DU$5:$DU$44)+SUMIF(BX5:BX44,"n/f",$DU$5:$DU$44)</f>
        <v>29</v>
      </c>
      <c r="BY45" s="150"/>
      <c r="BZ45" s="151"/>
      <c r="CA45" s="152"/>
      <c r="CB45" s="149"/>
      <c r="CC45" s="149"/>
      <c r="CD45" s="149"/>
      <c r="CE45" s="148">
        <f>SUMIF(CE5:CE44,"&gt;0",$DU$5:$DU$44)+SUMIF(CE5:CE44,"n/f",$DU$5:$DU$44)</f>
        <v>28</v>
      </c>
      <c r="CF45" s="150"/>
      <c r="CG45" s="151"/>
      <c r="CH45" s="152"/>
      <c r="CI45" s="149"/>
      <c r="CJ45" s="149"/>
      <c r="CK45" s="149"/>
      <c r="CL45" s="148">
        <f>SUMIF(CL5:CL44,"&gt;0",$DU$5:$DU$44)+SUMIF(CL5:CL44,"n/f",$DU$5:$DU$44)</f>
        <v>25</v>
      </c>
      <c r="CM45" s="150"/>
      <c r="CN45" s="151"/>
      <c r="CO45" s="152"/>
      <c r="CP45" s="149"/>
      <c r="CQ45" s="149"/>
      <c r="CR45" s="149"/>
      <c r="CS45" s="148">
        <f>SUMIF(CS5:CS44,"&gt;0",$DU$5:$DU$44)+SUMIF(CS5:CS44,"n/f",$DU$5:$DU$44)</f>
        <v>25</v>
      </c>
      <c r="CT45" s="150"/>
      <c r="CU45" s="151"/>
      <c r="CV45" s="152"/>
      <c r="CW45" s="149"/>
      <c r="CX45" s="149"/>
      <c r="CY45" s="149"/>
      <c r="CZ45" s="148">
        <f>SUMIF(CZ5:CZ44,"&gt;0",$DU$5:$DU$44)+SUMIF(CZ5:CZ44,"n/f",$DU$5:$DU$44)</f>
        <v>25</v>
      </c>
      <c r="DA45" s="150"/>
      <c r="DB45" s="151"/>
      <c r="DC45" s="152"/>
      <c r="DD45" s="149"/>
      <c r="DE45" s="149"/>
      <c r="DF45" s="149"/>
      <c r="DG45" s="148">
        <f>SUMIF(DG5:DG44,"&gt;0",$DU$5:$DU$44)+SUMIF(DG5:DG44,"n/f",$DU$5:$DU$44)</f>
        <v>27</v>
      </c>
      <c r="DH45" s="150"/>
      <c r="DI45" s="151"/>
      <c r="DJ45" s="152"/>
      <c r="DK45" s="149"/>
      <c r="DL45" s="149"/>
      <c r="DM45" s="149"/>
      <c r="DN45" s="153"/>
      <c r="DO45" s="153"/>
      <c r="DP45" s="154"/>
      <c r="DQ45" s="116"/>
      <c r="DR45" s="150"/>
      <c r="DS45" s="149"/>
      <c r="DT45" s="149"/>
      <c r="DU45" s="149"/>
      <c r="DV45" s="150"/>
      <c r="DW45" s="150"/>
    </row>
  </sheetData>
  <autoFilter ref="R1:R45"/>
  <mergeCells count="44">
    <mergeCell ref="BL3:BN4"/>
    <mergeCell ref="CL3:CO4"/>
    <mergeCell ref="CE3:CH4"/>
    <mergeCell ref="BX3:CA4"/>
    <mergeCell ref="BQ3:BT4"/>
    <mergeCell ref="DR1:DR4"/>
    <mergeCell ref="BG1:BG4"/>
    <mergeCell ref="BH1:BH4"/>
    <mergeCell ref="BI1:BI3"/>
    <mergeCell ref="BJ1:BJ4"/>
    <mergeCell ref="BK1:BK44"/>
    <mergeCell ref="DP1:DP4"/>
    <mergeCell ref="DG3:DJ4"/>
    <mergeCell ref="CZ3:DC4"/>
    <mergeCell ref="CS3:CV4"/>
    <mergeCell ref="AX1:AX4"/>
    <mergeCell ref="AY1:AY3"/>
    <mergeCell ref="BE1:BE4"/>
    <mergeCell ref="AZ1:AZ4"/>
    <mergeCell ref="BB1:BB4"/>
    <mergeCell ref="BC1:BC4"/>
    <mergeCell ref="BD1:BD3"/>
    <mergeCell ref="AU1:AU4"/>
    <mergeCell ref="AM1:AM4"/>
    <mergeCell ref="AN1:AN4"/>
    <mergeCell ref="AO1:AO3"/>
    <mergeCell ref="AP1:AP4"/>
    <mergeCell ref="AW1:AW4"/>
    <mergeCell ref="AD1:AD4"/>
    <mergeCell ref="AE1:AE3"/>
    <mergeCell ref="AF1:AF4"/>
    <mergeCell ref="AR1:AR4"/>
    <mergeCell ref="AS1:AS4"/>
    <mergeCell ref="AT1:AT3"/>
    <mergeCell ref="AH1:AH4"/>
    <mergeCell ref="AI1:AI4"/>
    <mergeCell ref="AJ1:AJ3"/>
    <mergeCell ref="AK1:AK4"/>
    <mergeCell ref="T1:V1"/>
    <mergeCell ref="X1:X4"/>
    <mergeCell ref="Y1:Y4"/>
    <mergeCell ref="Z1:Z3"/>
    <mergeCell ref="AA1:AA4"/>
    <mergeCell ref="AC1:AC4"/>
  </mergeCells>
  <phoneticPr fontId="0" type="noConversion"/>
  <pageMargins left="0.2" right="0.21" top="0.23" bottom="0.2" header="0.17" footer="0.17"/>
  <pageSetup scale="11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 filterMode="1"/>
  <dimension ref="A1:DY45"/>
  <sheetViews>
    <sheetView zoomScale="75" workbookViewId="0">
      <pane xSplit="19" ySplit="1" topLeftCell="DC2" activePane="bottomRight" state="frozen"/>
      <selection pane="topRight" activeCell="U1" sqref="U1"/>
      <selection pane="bottomLeft" activeCell="A2" sqref="A2"/>
      <selection pane="bottomRight" activeCell="B1" sqref="B1"/>
    </sheetView>
  </sheetViews>
  <sheetFormatPr defaultRowHeight="12.75"/>
  <cols>
    <col min="1" max="1" width="3" style="93" bestFit="1" customWidth="1"/>
    <col min="2" max="2" width="16.5703125" style="93" customWidth="1"/>
    <col min="3" max="11" width="6.140625" style="93" customWidth="1"/>
    <col min="12" max="12" width="4.5703125" style="93" bestFit="1" customWidth="1"/>
    <col min="13" max="13" width="4.42578125" style="93" bestFit="1" customWidth="1"/>
    <col min="14" max="14" width="12.7109375" style="93" customWidth="1"/>
    <col min="15" max="15" width="19.5703125" style="93" customWidth="1"/>
    <col min="16" max="16" width="5.140625" style="93" bestFit="1" customWidth="1"/>
    <col min="17" max="17" width="3.28515625" style="93" hidden="1" customWidth="1"/>
    <col min="18" max="18" width="3.28515625" style="93" customWidth="1"/>
    <col min="19" max="19" width="3.140625" style="93" bestFit="1" customWidth="1"/>
    <col min="20" max="22" width="9.28515625" style="93" bestFit="1" customWidth="1"/>
    <col min="23" max="23" width="8.7109375" style="93" customWidth="1"/>
    <col min="24" max="24" width="7.5703125" style="93" bestFit="1" customWidth="1"/>
    <col min="25" max="25" width="6" style="93" customWidth="1"/>
    <col min="26" max="26" width="8" style="93" bestFit="1" customWidth="1"/>
    <col min="27" max="27" width="5.85546875" style="93" customWidth="1"/>
    <col min="28" max="28" width="8.7109375" style="93" bestFit="1" customWidth="1"/>
    <col min="29" max="30" width="7.5703125" style="93" bestFit="1" customWidth="1"/>
    <col min="31" max="31" width="9.85546875" style="93" bestFit="1" customWidth="1"/>
    <col min="32" max="32" width="5.85546875" style="93" customWidth="1"/>
    <col min="33" max="33" width="8.7109375" style="93" bestFit="1" customWidth="1"/>
    <col min="34" max="34" width="7.5703125" style="93" bestFit="1" customWidth="1"/>
    <col min="35" max="35" width="6" style="93" customWidth="1"/>
    <col min="36" max="36" width="9.85546875" style="93" bestFit="1" customWidth="1"/>
    <col min="37" max="37" width="5.85546875" style="93" customWidth="1"/>
    <col min="38" max="38" width="8.7109375" style="93" bestFit="1" customWidth="1"/>
    <col min="39" max="39" width="7.5703125" style="93" bestFit="1" customWidth="1"/>
    <col min="40" max="40" width="6" style="93" customWidth="1"/>
    <col min="41" max="41" width="9.85546875" style="93" bestFit="1" customWidth="1"/>
    <col min="42" max="42" width="5.85546875" style="93" customWidth="1"/>
    <col min="43" max="43" width="8.7109375" style="93" bestFit="1" customWidth="1"/>
    <col min="44" max="44" width="7.5703125" style="93" bestFit="1" customWidth="1"/>
    <col min="45" max="45" width="6" style="93" customWidth="1"/>
    <col min="46" max="46" width="9.85546875" style="93" bestFit="1" customWidth="1"/>
    <col min="47" max="47" width="5.85546875" style="93" customWidth="1"/>
    <col min="48" max="48" width="8.7109375" style="93" bestFit="1" customWidth="1"/>
    <col min="49" max="49" width="7.5703125" style="93" bestFit="1" customWidth="1"/>
    <col min="50" max="50" width="6" style="93" customWidth="1"/>
    <col min="51" max="51" width="9.85546875" style="93" bestFit="1" customWidth="1"/>
    <col min="52" max="52" width="5.85546875" style="93" customWidth="1"/>
    <col min="53" max="53" width="8.7109375" style="93" bestFit="1" customWidth="1"/>
    <col min="54" max="54" width="7.5703125" style="93" bestFit="1" customWidth="1"/>
    <col min="55" max="55" width="6" style="93" customWidth="1"/>
    <col min="56" max="56" width="9.85546875" style="93" bestFit="1" customWidth="1"/>
    <col min="57" max="57" width="5.85546875" style="93" customWidth="1"/>
    <col min="58" max="58" width="8.7109375" style="93" bestFit="1" customWidth="1"/>
    <col min="59" max="59" width="7.5703125" style="93" bestFit="1" customWidth="1"/>
    <col min="60" max="60" width="6" style="93" customWidth="1"/>
    <col min="61" max="61" width="9.85546875" style="93" bestFit="1" customWidth="1"/>
    <col min="62" max="62" width="5.85546875" style="93" customWidth="1"/>
    <col min="63" max="63" width="5" style="93" customWidth="1"/>
    <col min="64" max="64" width="3.5703125" style="46" bestFit="1" customWidth="1"/>
    <col min="65" max="65" width="6" style="155" bestFit="1" customWidth="1"/>
    <col min="66" max="66" width="7" style="46" customWidth="1"/>
    <col min="67" max="68" width="1.140625" style="46" customWidth="1"/>
    <col min="69" max="69" width="7.7109375" style="155" bestFit="1" customWidth="1"/>
    <col min="70" max="72" width="7" style="46" customWidth="1"/>
    <col min="73" max="75" width="1.28515625" style="46" customWidth="1"/>
    <col min="76" max="76" width="7.7109375" style="155" bestFit="1" customWidth="1"/>
    <col min="77" max="79" width="7" style="46" customWidth="1"/>
    <col min="80" max="82" width="1.28515625" style="46" customWidth="1"/>
    <col min="83" max="83" width="7.7109375" style="155" bestFit="1" customWidth="1"/>
    <col min="84" max="86" width="7" style="46" customWidth="1"/>
    <col min="87" max="89" width="1.28515625" style="46" customWidth="1"/>
    <col min="90" max="90" width="7.7109375" style="155" bestFit="1" customWidth="1"/>
    <col min="91" max="93" width="7" style="46" customWidth="1"/>
    <col min="94" max="96" width="1.28515625" style="46" customWidth="1"/>
    <col min="97" max="97" width="7.7109375" style="155" bestFit="1" customWidth="1"/>
    <col min="98" max="100" width="7" style="46" customWidth="1"/>
    <col min="101" max="103" width="1.28515625" style="46" customWidth="1"/>
    <col min="104" max="104" width="7.7109375" style="155" bestFit="1" customWidth="1"/>
    <col min="105" max="107" width="7" style="46" customWidth="1"/>
    <col min="108" max="110" width="1.28515625" style="46" customWidth="1"/>
    <col min="111" max="111" width="7.7109375" style="155" bestFit="1" customWidth="1"/>
    <col min="112" max="112" width="7" style="46" customWidth="1"/>
    <col min="113" max="113" width="7.42578125" style="46" customWidth="1"/>
    <col min="114" max="114" width="7" style="46" customWidth="1"/>
    <col min="115" max="117" width="1.28515625" style="46" customWidth="1"/>
    <col min="118" max="118" width="6.28515625" style="155" bestFit="1" customWidth="1"/>
    <col min="119" max="119" width="4.7109375" style="155" bestFit="1" customWidth="1"/>
    <col min="120" max="120" width="7.85546875" style="46" bestFit="1" customWidth="1"/>
    <col min="121" max="121" width="3.7109375" style="46" bestFit="1" customWidth="1"/>
    <col min="122" max="122" width="5.85546875" style="46" bestFit="1" customWidth="1"/>
    <col min="123" max="125" width="1" style="46" customWidth="1"/>
    <col min="126" max="126" width="3.5703125" style="46" bestFit="1" customWidth="1"/>
    <col min="127" max="127" width="6.85546875" style="46" customWidth="1"/>
    <col min="128" max="128" width="18.85546875" style="46" bestFit="1" customWidth="1"/>
    <col min="129" max="129" width="4.140625" style="46" customWidth="1"/>
    <col min="130" max="16384" width="9.140625" style="93"/>
  </cols>
  <sheetData>
    <row r="1" spans="1:129" s="1" customFormat="1" ht="50.25" customHeight="1" thickBot="1">
      <c r="B1" s="2">
        <v>39942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4" t="s">
        <v>7</v>
      </c>
      <c r="K1" s="5" t="s">
        <v>8</v>
      </c>
      <c r="L1" s="6" t="s">
        <v>9</v>
      </c>
      <c r="M1" s="7" t="s">
        <v>10</v>
      </c>
      <c r="O1" s="8" t="s">
        <v>11</v>
      </c>
      <c r="P1" s="9" t="s">
        <v>8</v>
      </c>
      <c r="Q1" s="10" t="s">
        <v>12</v>
      </c>
      <c r="R1" s="11" t="s">
        <v>13</v>
      </c>
      <c r="S1" s="11" t="s">
        <v>14</v>
      </c>
      <c r="T1" s="158" t="s">
        <v>15</v>
      </c>
      <c r="U1" s="159"/>
      <c r="V1" s="160"/>
      <c r="W1" s="12" t="s">
        <v>16</v>
      </c>
      <c r="X1" s="161" t="s">
        <v>17</v>
      </c>
      <c r="Y1" s="164" t="s">
        <v>18</v>
      </c>
      <c r="Z1" s="167" t="s">
        <v>19</v>
      </c>
      <c r="AA1" s="164" t="s">
        <v>20</v>
      </c>
      <c r="AB1" s="12" t="s">
        <v>21</v>
      </c>
      <c r="AC1" s="161" t="s">
        <v>17</v>
      </c>
      <c r="AD1" s="164" t="s">
        <v>18</v>
      </c>
      <c r="AE1" s="167" t="s">
        <v>19</v>
      </c>
      <c r="AF1" s="164" t="s">
        <v>20</v>
      </c>
      <c r="AG1" s="12" t="s">
        <v>22</v>
      </c>
      <c r="AH1" s="161" t="s">
        <v>17</v>
      </c>
      <c r="AI1" s="164" t="s">
        <v>18</v>
      </c>
      <c r="AJ1" s="167" t="s">
        <v>19</v>
      </c>
      <c r="AK1" s="164" t="s">
        <v>20</v>
      </c>
      <c r="AL1" s="12" t="s">
        <v>23</v>
      </c>
      <c r="AM1" s="161" t="s">
        <v>17</v>
      </c>
      <c r="AN1" s="164" t="s">
        <v>18</v>
      </c>
      <c r="AO1" s="167" t="s">
        <v>19</v>
      </c>
      <c r="AP1" s="164" t="s">
        <v>20</v>
      </c>
      <c r="AQ1" s="12" t="s">
        <v>24</v>
      </c>
      <c r="AR1" s="161" t="s">
        <v>17</v>
      </c>
      <c r="AS1" s="164" t="s">
        <v>18</v>
      </c>
      <c r="AT1" s="167" t="s">
        <v>19</v>
      </c>
      <c r="AU1" s="164" t="s">
        <v>20</v>
      </c>
      <c r="AV1" s="12" t="s">
        <v>25</v>
      </c>
      <c r="AW1" s="161" t="s">
        <v>17</v>
      </c>
      <c r="AX1" s="164" t="s">
        <v>18</v>
      </c>
      <c r="AY1" s="167" t="s">
        <v>19</v>
      </c>
      <c r="AZ1" s="164" t="s">
        <v>20</v>
      </c>
      <c r="BA1" s="12" t="s">
        <v>26</v>
      </c>
      <c r="BB1" s="161" t="s">
        <v>17</v>
      </c>
      <c r="BC1" s="164" t="s">
        <v>18</v>
      </c>
      <c r="BD1" s="167" t="s">
        <v>19</v>
      </c>
      <c r="BE1" s="164" t="s">
        <v>20</v>
      </c>
      <c r="BF1" s="12" t="s">
        <v>27</v>
      </c>
      <c r="BG1" s="161" t="s">
        <v>17</v>
      </c>
      <c r="BH1" s="164" t="s">
        <v>18</v>
      </c>
      <c r="BI1" s="167" t="s">
        <v>19</v>
      </c>
      <c r="BJ1" s="164" t="s">
        <v>20</v>
      </c>
      <c r="BK1" s="172"/>
      <c r="BL1" s="14" t="s">
        <v>28</v>
      </c>
      <c r="BM1" s="14" t="s">
        <v>29</v>
      </c>
      <c r="BN1" s="15" t="s">
        <v>30</v>
      </c>
      <c r="BO1" s="16"/>
      <c r="BP1" s="16"/>
      <c r="BQ1" s="14" t="s">
        <v>29</v>
      </c>
      <c r="BR1" s="15" t="s">
        <v>30</v>
      </c>
      <c r="BS1" s="15" t="s">
        <v>31</v>
      </c>
      <c r="BT1" s="15" t="s">
        <v>32</v>
      </c>
      <c r="BU1" s="16"/>
      <c r="BV1" s="16"/>
      <c r="BW1" s="16"/>
      <c r="BX1" s="14" t="s">
        <v>29</v>
      </c>
      <c r="BY1" s="15" t="s">
        <v>30</v>
      </c>
      <c r="BZ1" s="15" t="s">
        <v>31</v>
      </c>
      <c r="CA1" s="15" t="s">
        <v>32</v>
      </c>
      <c r="CB1" s="16"/>
      <c r="CC1" s="16"/>
      <c r="CD1" s="16"/>
      <c r="CE1" s="14" t="s">
        <v>29</v>
      </c>
      <c r="CF1" s="15" t="s">
        <v>30</v>
      </c>
      <c r="CG1" s="15" t="s">
        <v>31</v>
      </c>
      <c r="CH1" s="15" t="s">
        <v>32</v>
      </c>
      <c r="CI1" s="16"/>
      <c r="CJ1" s="16"/>
      <c r="CK1" s="16"/>
      <c r="CL1" s="14" t="s">
        <v>29</v>
      </c>
      <c r="CM1" s="15" t="s">
        <v>30</v>
      </c>
      <c r="CN1" s="15" t="s">
        <v>31</v>
      </c>
      <c r="CO1" s="15" t="s">
        <v>32</v>
      </c>
      <c r="CP1" s="16"/>
      <c r="CQ1" s="16"/>
      <c r="CR1" s="16"/>
      <c r="CS1" s="14" t="s">
        <v>29</v>
      </c>
      <c r="CT1" s="15" t="s">
        <v>30</v>
      </c>
      <c r="CU1" s="15" t="s">
        <v>31</v>
      </c>
      <c r="CV1" s="15" t="s">
        <v>32</v>
      </c>
      <c r="CW1" s="16"/>
      <c r="CX1" s="16"/>
      <c r="CY1" s="16"/>
      <c r="CZ1" s="14" t="s">
        <v>29</v>
      </c>
      <c r="DA1" s="15" t="s">
        <v>30</v>
      </c>
      <c r="DB1" s="15" t="s">
        <v>31</v>
      </c>
      <c r="DC1" s="15" t="s">
        <v>32</v>
      </c>
      <c r="DD1" s="16"/>
      <c r="DE1" s="16"/>
      <c r="DF1" s="16"/>
      <c r="DG1" s="14" t="s">
        <v>29</v>
      </c>
      <c r="DH1" s="15" t="s">
        <v>30</v>
      </c>
      <c r="DI1" s="15" t="s">
        <v>31</v>
      </c>
      <c r="DJ1" s="15" t="s">
        <v>32</v>
      </c>
      <c r="DK1" s="16"/>
      <c r="DL1" s="16"/>
      <c r="DM1" s="16"/>
      <c r="DN1" s="17" t="s">
        <v>33</v>
      </c>
      <c r="DO1" s="18" t="s">
        <v>34</v>
      </c>
      <c r="DP1" s="170" t="s">
        <v>35</v>
      </c>
      <c r="DQ1" s="20" t="s">
        <v>36</v>
      </c>
      <c r="DR1" s="170" t="s">
        <v>37</v>
      </c>
      <c r="DS1" s="21"/>
      <c r="DT1" s="21"/>
      <c r="DU1" s="21"/>
      <c r="DV1" s="19" t="s">
        <v>38</v>
      </c>
      <c r="DW1" s="19" t="s">
        <v>141</v>
      </c>
      <c r="DX1" s="22" t="s">
        <v>39</v>
      </c>
      <c r="DY1" s="19" t="s">
        <v>40</v>
      </c>
    </row>
    <row r="2" spans="1:129" s="1" customFormat="1" ht="13.5" hidden="1" customHeight="1" thickBot="1">
      <c r="D2" s="23"/>
      <c r="E2" s="23"/>
      <c r="F2" s="23"/>
      <c r="G2" s="23"/>
      <c r="H2" s="23"/>
      <c r="I2" s="24">
        <v>2204.62</v>
      </c>
      <c r="J2" s="24">
        <v>3.2810000000000001</v>
      </c>
      <c r="L2" s="25">
        <v>0.05</v>
      </c>
      <c r="M2" s="25">
        <v>7.0000000000000007E-2</v>
      </c>
      <c r="O2" s="26" t="s">
        <v>41</v>
      </c>
      <c r="P2" s="13"/>
      <c r="Q2" s="27"/>
      <c r="R2" s="27"/>
      <c r="T2" s="28" t="s">
        <v>42</v>
      </c>
      <c r="U2" s="29" t="s">
        <v>43</v>
      </c>
      <c r="V2" s="30" t="s">
        <v>44</v>
      </c>
      <c r="W2" s="31" t="s">
        <v>45</v>
      </c>
      <c r="X2" s="162"/>
      <c r="Y2" s="165"/>
      <c r="Z2" s="168"/>
      <c r="AA2" s="165"/>
      <c r="AB2" s="31" t="s">
        <v>46</v>
      </c>
      <c r="AC2" s="162"/>
      <c r="AD2" s="165"/>
      <c r="AE2" s="168"/>
      <c r="AF2" s="165"/>
      <c r="AG2" s="31" t="s">
        <v>47</v>
      </c>
      <c r="AH2" s="162"/>
      <c r="AI2" s="165"/>
      <c r="AJ2" s="168"/>
      <c r="AK2" s="165"/>
      <c r="AL2" s="31" t="s">
        <v>48</v>
      </c>
      <c r="AM2" s="162"/>
      <c r="AN2" s="165"/>
      <c r="AO2" s="168"/>
      <c r="AP2" s="165"/>
      <c r="AQ2" s="31" t="s">
        <v>49</v>
      </c>
      <c r="AR2" s="162"/>
      <c r="AS2" s="165"/>
      <c r="AT2" s="168"/>
      <c r="AU2" s="165"/>
      <c r="AV2" s="31" t="s">
        <v>50</v>
      </c>
      <c r="AW2" s="162"/>
      <c r="AX2" s="165"/>
      <c r="AY2" s="168"/>
      <c r="AZ2" s="165"/>
      <c r="BA2" s="31" t="s">
        <v>51</v>
      </c>
      <c r="BB2" s="162"/>
      <c r="BC2" s="165"/>
      <c r="BD2" s="168"/>
      <c r="BE2" s="165"/>
      <c r="BF2" s="31" t="s">
        <v>52</v>
      </c>
      <c r="BG2" s="162"/>
      <c r="BH2" s="165"/>
      <c r="BI2" s="168"/>
      <c r="BJ2" s="165"/>
      <c r="BK2" s="173"/>
      <c r="BL2" s="33"/>
      <c r="BM2" s="33"/>
      <c r="BN2" s="34"/>
      <c r="BO2" s="16"/>
      <c r="BP2" s="16"/>
      <c r="BQ2" s="35"/>
      <c r="BR2" s="36"/>
      <c r="BS2" s="36"/>
      <c r="BT2" s="36"/>
      <c r="BU2" s="16"/>
      <c r="BV2" s="16"/>
      <c r="BW2" s="16"/>
      <c r="BX2" s="37"/>
      <c r="BY2" s="38"/>
      <c r="BZ2" s="38"/>
      <c r="CA2" s="38"/>
      <c r="CB2" s="16"/>
      <c r="CC2" s="16"/>
      <c r="CD2" s="16"/>
      <c r="CE2" s="39"/>
      <c r="CF2" s="40"/>
      <c r="CG2" s="40"/>
      <c r="CH2" s="40"/>
      <c r="CI2" s="16"/>
      <c r="CJ2" s="16"/>
      <c r="CK2" s="16"/>
      <c r="CL2" s="33"/>
      <c r="CM2" s="34"/>
      <c r="CN2" s="34"/>
      <c r="CO2" s="34"/>
      <c r="CP2" s="16"/>
      <c r="CQ2" s="16"/>
      <c r="CR2" s="16"/>
      <c r="CS2" s="35"/>
      <c r="CT2" s="36"/>
      <c r="CU2" s="36"/>
      <c r="CV2" s="36"/>
      <c r="CW2" s="16"/>
      <c r="CX2" s="16"/>
      <c r="CY2" s="16"/>
      <c r="CZ2" s="41"/>
      <c r="DA2" s="42"/>
      <c r="DB2" s="42"/>
      <c r="DC2" s="42"/>
      <c r="DD2" s="16"/>
      <c r="DE2" s="16"/>
      <c r="DF2" s="16"/>
      <c r="DG2" s="43"/>
      <c r="DH2" s="44"/>
      <c r="DI2" s="44"/>
      <c r="DJ2" s="44"/>
      <c r="DK2" s="16"/>
      <c r="DL2" s="16"/>
      <c r="DM2" s="16"/>
      <c r="DN2" s="14"/>
      <c r="DO2" s="18"/>
      <c r="DP2" s="171"/>
      <c r="DQ2" s="45"/>
      <c r="DR2" s="171"/>
      <c r="DS2" s="21"/>
      <c r="DT2" s="21"/>
      <c r="DU2" s="21"/>
      <c r="DV2" s="19"/>
      <c r="DW2" s="19"/>
      <c r="DX2" s="22"/>
      <c r="DY2" s="46"/>
    </row>
    <row r="3" spans="1:129" s="1" customFormat="1" ht="15" hidden="1" customHeight="1" thickBot="1">
      <c r="C3" s="47"/>
      <c r="D3" s="47"/>
      <c r="E3" s="47"/>
      <c r="F3" s="47"/>
      <c r="G3" s="47"/>
      <c r="H3" s="47"/>
      <c r="I3" s="47"/>
      <c r="J3" s="48" t="s">
        <v>53</v>
      </c>
      <c r="K3" s="47"/>
      <c r="L3" s="47"/>
      <c r="M3" s="49"/>
      <c r="O3" s="50"/>
      <c r="P3" s="32"/>
      <c r="Q3" s="27"/>
      <c r="R3" s="27"/>
      <c r="T3" s="28">
        <v>480</v>
      </c>
      <c r="U3" s="29">
        <v>550</v>
      </c>
      <c r="V3" s="30">
        <v>650</v>
      </c>
      <c r="W3" s="51">
        <v>0.4548611111111111</v>
      </c>
      <c r="X3" s="162"/>
      <c r="Y3" s="165"/>
      <c r="Z3" s="169"/>
      <c r="AA3" s="165"/>
      <c r="AB3" s="51">
        <v>0.55069444444444449</v>
      </c>
      <c r="AC3" s="162"/>
      <c r="AD3" s="165"/>
      <c r="AE3" s="169"/>
      <c r="AF3" s="165"/>
      <c r="AG3" s="51">
        <v>0.45833333333333331</v>
      </c>
      <c r="AH3" s="162"/>
      <c r="AI3" s="165"/>
      <c r="AJ3" s="169"/>
      <c r="AK3" s="165"/>
      <c r="AL3" s="51">
        <v>0.44791666666666669</v>
      </c>
      <c r="AM3" s="162"/>
      <c r="AN3" s="165"/>
      <c r="AO3" s="169"/>
      <c r="AP3" s="165"/>
      <c r="AQ3" s="51">
        <v>0.4201388888888889</v>
      </c>
      <c r="AR3" s="162"/>
      <c r="AS3" s="165"/>
      <c r="AT3" s="169"/>
      <c r="AU3" s="165"/>
      <c r="AV3" s="51">
        <v>0.68055555555555547</v>
      </c>
      <c r="AW3" s="162"/>
      <c r="AX3" s="165"/>
      <c r="AY3" s="169"/>
      <c r="AZ3" s="165"/>
      <c r="BA3" s="51">
        <v>0.63888888888888895</v>
      </c>
      <c r="BB3" s="162"/>
      <c r="BC3" s="165"/>
      <c r="BD3" s="169"/>
      <c r="BE3" s="165"/>
      <c r="BF3" s="51">
        <v>0.3888888888888889</v>
      </c>
      <c r="BG3" s="162"/>
      <c r="BH3" s="165"/>
      <c r="BI3" s="169"/>
      <c r="BJ3" s="165"/>
      <c r="BK3" s="173"/>
      <c r="BL3" s="174" t="s">
        <v>133</v>
      </c>
      <c r="BM3" s="175"/>
      <c r="BN3" s="175"/>
      <c r="BO3" s="16"/>
      <c r="BP3" s="16"/>
      <c r="BQ3" s="174" t="s">
        <v>134</v>
      </c>
      <c r="BR3" s="175"/>
      <c r="BS3" s="175"/>
      <c r="BT3" s="175"/>
      <c r="BU3" s="16"/>
      <c r="BV3" s="16"/>
      <c r="BW3" s="16"/>
      <c r="BX3" s="174" t="s">
        <v>135</v>
      </c>
      <c r="BY3" s="175"/>
      <c r="BZ3" s="175"/>
      <c r="CA3" s="175"/>
      <c r="CB3" s="16"/>
      <c r="CC3" s="16"/>
      <c r="CD3" s="16"/>
      <c r="CE3" s="174" t="s">
        <v>136</v>
      </c>
      <c r="CF3" s="175"/>
      <c r="CG3" s="175"/>
      <c r="CH3" s="175"/>
      <c r="CI3" s="16"/>
      <c r="CJ3" s="16"/>
      <c r="CK3" s="16"/>
      <c r="CL3" s="174" t="s">
        <v>137</v>
      </c>
      <c r="CM3" s="175"/>
      <c r="CN3" s="175"/>
      <c r="CO3" s="175"/>
      <c r="CP3" s="16"/>
      <c r="CQ3" s="16"/>
      <c r="CR3" s="16"/>
      <c r="CS3" s="174" t="s">
        <v>138</v>
      </c>
      <c r="CT3" s="175"/>
      <c r="CU3" s="175"/>
      <c r="CV3" s="175"/>
      <c r="CW3" s="16"/>
      <c r="CX3" s="16"/>
      <c r="CY3" s="16"/>
      <c r="CZ3" s="174" t="s">
        <v>139</v>
      </c>
      <c r="DA3" s="175"/>
      <c r="DB3" s="175"/>
      <c r="DC3" s="175"/>
      <c r="DD3" s="16"/>
      <c r="DE3" s="16"/>
      <c r="DF3" s="16"/>
      <c r="DG3" s="174" t="s">
        <v>140</v>
      </c>
      <c r="DH3" s="175"/>
      <c r="DI3" s="175"/>
      <c r="DJ3" s="175"/>
      <c r="DK3" s="16"/>
      <c r="DL3" s="16"/>
      <c r="DM3" s="16"/>
      <c r="DN3" s="14"/>
      <c r="DO3" s="18"/>
      <c r="DP3" s="171"/>
      <c r="DQ3" s="45"/>
      <c r="DR3" s="171"/>
      <c r="DS3" s="21"/>
      <c r="DT3" s="21"/>
      <c r="DU3" s="21"/>
      <c r="DV3" s="19"/>
      <c r="DW3" s="19"/>
      <c r="DX3" s="22"/>
      <c r="DY3" s="46"/>
    </row>
    <row r="4" spans="1:129" s="1" customFormat="1" ht="13.5" hidden="1" customHeight="1" thickBot="1">
      <c r="B4" s="52" t="s">
        <v>54</v>
      </c>
      <c r="K4" s="53"/>
      <c r="O4" s="54">
        <v>0.99998842593049631</v>
      </c>
      <c r="P4" s="55">
        <f>SUMPRODUCT(P5:P44,Q5:Q44)/SUM(Q5:Q44)</f>
        <v>61.196698221406066</v>
      </c>
      <c r="Q4" s="56">
        <f>SUM(Q5:Q44)</f>
        <v>30</v>
      </c>
      <c r="R4" s="56"/>
      <c r="T4" s="57">
        <f>T3+$P$4</f>
        <v>541.19669822140611</v>
      </c>
      <c r="U4" s="57">
        <f>U3+$P$4</f>
        <v>611.19669822140611</v>
      </c>
      <c r="V4" s="57">
        <f>V3+$P$4</f>
        <v>711.19669822140611</v>
      </c>
      <c r="W4" s="58" t="s">
        <v>55</v>
      </c>
      <c r="X4" s="163"/>
      <c r="Y4" s="166"/>
      <c r="Z4" s="59">
        <v>7</v>
      </c>
      <c r="AA4" s="166"/>
      <c r="AB4" s="58" t="s">
        <v>55</v>
      </c>
      <c r="AC4" s="163"/>
      <c r="AD4" s="166"/>
      <c r="AE4" s="59">
        <v>7</v>
      </c>
      <c r="AF4" s="166"/>
      <c r="AG4" s="58" t="s">
        <v>55</v>
      </c>
      <c r="AH4" s="163"/>
      <c r="AI4" s="166"/>
      <c r="AJ4" s="59">
        <v>4</v>
      </c>
      <c r="AK4" s="166"/>
      <c r="AL4" s="58" t="s">
        <v>55</v>
      </c>
      <c r="AM4" s="163"/>
      <c r="AN4" s="166"/>
      <c r="AO4" s="59">
        <v>7</v>
      </c>
      <c r="AP4" s="166"/>
      <c r="AQ4" s="58" t="s">
        <v>55</v>
      </c>
      <c r="AR4" s="163"/>
      <c r="AS4" s="166"/>
      <c r="AT4" s="59">
        <v>7</v>
      </c>
      <c r="AU4" s="166"/>
      <c r="AV4" s="58" t="s">
        <v>55</v>
      </c>
      <c r="AW4" s="163"/>
      <c r="AX4" s="166"/>
      <c r="AY4" s="59">
        <v>4</v>
      </c>
      <c r="AZ4" s="166"/>
      <c r="BA4" s="58" t="s">
        <v>55</v>
      </c>
      <c r="BB4" s="163"/>
      <c r="BC4" s="166"/>
      <c r="BD4" s="59">
        <v>7</v>
      </c>
      <c r="BE4" s="166"/>
      <c r="BF4" s="58" t="s">
        <v>55</v>
      </c>
      <c r="BG4" s="163"/>
      <c r="BH4" s="166"/>
      <c r="BI4" s="59">
        <v>2</v>
      </c>
      <c r="BJ4" s="166"/>
      <c r="BK4" s="173"/>
      <c r="BL4" s="175"/>
      <c r="BM4" s="175"/>
      <c r="BN4" s="175"/>
      <c r="BO4" s="16"/>
      <c r="BP4" s="16"/>
      <c r="BQ4" s="175"/>
      <c r="BR4" s="175"/>
      <c r="BS4" s="175"/>
      <c r="BT4" s="175"/>
      <c r="BU4" s="16"/>
      <c r="BV4" s="16"/>
      <c r="BW4" s="16"/>
      <c r="BX4" s="175"/>
      <c r="BY4" s="175"/>
      <c r="BZ4" s="175"/>
      <c r="CA4" s="175"/>
      <c r="CB4" s="16"/>
      <c r="CC4" s="16"/>
      <c r="CD4" s="16"/>
      <c r="CE4" s="175"/>
      <c r="CF4" s="175"/>
      <c r="CG4" s="175"/>
      <c r="CH4" s="175"/>
      <c r="CI4" s="16"/>
      <c r="CJ4" s="16"/>
      <c r="CK4" s="16"/>
      <c r="CL4" s="175"/>
      <c r="CM4" s="175"/>
      <c r="CN4" s="175"/>
      <c r="CO4" s="175"/>
      <c r="CP4" s="16"/>
      <c r="CQ4" s="16"/>
      <c r="CR4" s="16"/>
      <c r="CS4" s="175"/>
      <c r="CT4" s="175"/>
      <c r="CU4" s="175"/>
      <c r="CV4" s="175"/>
      <c r="CW4" s="16"/>
      <c r="CX4" s="16"/>
      <c r="CY4" s="16"/>
      <c r="CZ4" s="175"/>
      <c r="DA4" s="175"/>
      <c r="DB4" s="175"/>
      <c r="DC4" s="175"/>
      <c r="DD4" s="16"/>
      <c r="DE4" s="16"/>
      <c r="DF4" s="16"/>
      <c r="DG4" s="175"/>
      <c r="DH4" s="175"/>
      <c r="DI4" s="175"/>
      <c r="DJ4" s="175"/>
      <c r="DK4" s="16"/>
      <c r="DL4" s="16"/>
      <c r="DM4" s="16"/>
      <c r="DN4" s="14"/>
      <c r="DO4" s="18"/>
      <c r="DP4" s="171"/>
      <c r="DQ4" s="45"/>
      <c r="DR4" s="171"/>
      <c r="DS4" s="21"/>
      <c r="DT4" s="21"/>
      <c r="DU4" s="21"/>
      <c r="DV4" s="19"/>
      <c r="DW4" s="19"/>
      <c r="DX4" s="22"/>
      <c r="DY4" s="46"/>
    </row>
    <row r="5" spans="1:129" ht="15">
      <c r="A5" s="60">
        <v>1</v>
      </c>
      <c r="B5" s="61" t="s">
        <v>56</v>
      </c>
      <c r="C5" s="62">
        <v>17.95</v>
      </c>
      <c r="D5" s="62">
        <v>8.15</v>
      </c>
      <c r="E5" s="62">
        <v>17.399999999999999</v>
      </c>
      <c r="F5" s="62">
        <v>5.5</v>
      </c>
      <c r="G5" s="62">
        <v>15.3</v>
      </c>
      <c r="H5" s="62">
        <v>1.9812240916849548</v>
      </c>
      <c r="I5" s="63">
        <v>16</v>
      </c>
      <c r="J5" s="64">
        <f t="shared" ref="J5:J34" si="0">(0.5*C5*D5+0.5*E5*F5)*$J$2^2</f>
        <v>1302.51991239625</v>
      </c>
      <c r="K5" s="65">
        <f t="shared" ref="K5:K34" si="1">610-8.36*(J5/($I5*$I$2)^0.333)+0.0000511*(J5^2)-55*$E5/($D5+$F5)-30.8*(($G5*$J$2)^0.5)-602*(($H5*$J$2)^2/J5)</f>
        <v>55.644798931738293</v>
      </c>
      <c r="L5" s="66">
        <f>K5*$L$2</f>
        <v>2.7822399465869148</v>
      </c>
      <c r="M5" s="61"/>
      <c r="N5" s="67" t="s">
        <v>57</v>
      </c>
      <c r="O5" s="67" t="s">
        <v>58</v>
      </c>
      <c r="P5" s="68">
        <f t="shared" ref="P5:P19" si="2">SUM(K5:M5)</f>
        <v>58.427038878325206</v>
      </c>
      <c r="Q5" s="69">
        <v>1</v>
      </c>
      <c r="R5" s="69" t="s">
        <v>59</v>
      </c>
      <c r="S5" s="70">
        <v>2</v>
      </c>
      <c r="T5" s="71">
        <f t="shared" ref="T5:T45" si="3">$T$4/($T$3+P5)</f>
        <v>1.0051439826440567</v>
      </c>
      <c r="U5" s="71">
        <f t="shared" ref="U5:U45" si="4">$U$4/($U$3+P5)</f>
        <v>1.0045521634741725</v>
      </c>
      <c r="V5" s="71">
        <f t="shared" ref="V5:V45" si="5">$V$4/($V$3+P5)</f>
        <v>1.0039095901074953</v>
      </c>
      <c r="W5" s="72">
        <v>0.64982638888888888</v>
      </c>
      <c r="X5" s="73">
        <f t="shared" ref="X5:X44" si="6">IF($Q5=1,IF(ISNUMBER(W5),IF((W5-W$3)&gt;0,W5-W$3,$O$4-W$3+W5)," "),"")</f>
        <v>0.19496527777777778</v>
      </c>
      <c r="Y5" s="74">
        <f t="shared" ref="Y5:Y44" si="7">IF($Q5=1,IF(ISNUMBER(W5),RANK(X5,X$5:X$44,1),W5),"n/s")</f>
        <v>15</v>
      </c>
      <c r="Z5" s="73">
        <f t="shared" ref="Z5:Z45" si="8">IF($Q5=1,IF(ISNUMBER(W5),IF((W5-W$3)&gt;0,W5-W$3,$O$4-W$3+W5)*(IF(Z$4=2,$T5,IF(Z$4=4,$U5,IF(Z$4=7,$V5,"!"))))," "),"")</f>
        <v>0.19572751209908285</v>
      </c>
      <c r="AA5" s="74">
        <f t="shared" ref="AA5:AA44" si="9">IF(ISNUMBER(Y5),RANK(Z5,Z$5:Z$44,1),Y5)</f>
        <v>16</v>
      </c>
      <c r="AB5" s="75">
        <v>0.6828819444444445</v>
      </c>
      <c r="AC5" s="73">
        <f t="shared" ref="AC5:AC44" si="10">IF($Q5=1,IF(ISNUMBER(AB5),IF((AB5-AB$3)&gt;0,AB5-AB$3,$O$4-AB$3+AB5)," "),"")</f>
        <v>0.13218750000000001</v>
      </c>
      <c r="AD5" s="74">
        <f t="shared" ref="AD5:AD44" si="11">IF($Q5=1,IF(ISNUMBER(AB5),RANK(AC5,AC$5:AC$44,1),AB5),"n/s")</f>
        <v>11</v>
      </c>
      <c r="AE5" s="73">
        <f t="shared" ref="AE5:AE45" si="12">IF($Q5=1,IF(ISNUMBER(AB5),IF((AB5-AB$3)&gt;0,AB5-AB$3,$O$4-AB$3+AB5)*(IF(AE$4=2,$T5,IF(AE$4=4,$U5,IF(Z$4=7,$V5,"!"))))," "),"")</f>
        <v>0.13270429894233454</v>
      </c>
      <c r="AF5" s="74">
        <f t="shared" ref="AF5:AF44" si="13">IF(ISNUMBER(AD5),RANK(AE5,AE$5:AE$44,1),AD5)</f>
        <v>11</v>
      </c>
      <c r="AG5" s="75">
        <v>0.79159722222222217</v>
      </c>
      <c r="AH5" s="73">
        <f t="shared" ref="AH5:AH44" si="14">IF($Q5=1,IF(ISNUMBER(AG5),IF((AG5-AG$3)&gt;0,AG5-AG$3,$O$4-AG$3+AG5)," "),"")</f>
        <v>0.33326388888888886</v>
      </c>
      <c r="AI5" s="74">
        <f t="shared" ref="AI5:AI44" si="15">IF($Q5=1,IF(ISNUMBER(AG5),RANK(AH5,AH$5:AH$44,1),AG5),"n/s")</f>
        <v>20</v>
      </c>
      <c r="AJ5" s="73">
        <f t="shared" ref="AJ5:AJ45" si="16">IF($Q5=1,IF(ISNUMBER(AG5),IF((AG5-AG$3)&gt;0,AG5-AG$3,$O$4-AG$3+AG5)*(IF(AJ$4=2,$T5,IF(AJ$4=4,$U5,IF(Z$4=7,$V5,"!"))))," "),"")</f>
        <v>0.33478096059114953</v>
      </c>
      <c r="AK5" s="76">
        <f t="shared" ref="AK5:AK44" si="17">IF(ISNUMBER(AI5),RANK(AJ5,AJ$5:AJ$44,1),AI5)</f>
        <v>21</v>
      </c>
      <c r="AL5" s="75">
        <v>0.53969907407407403</v>
      </c>
      <c r="AM5" s="73">
        <f t="shared" ref="AM5:AM44" si="18">IF($Q5=1,IF(ISNUMBER(AL5),IF((AL5-AL$3)&gt;0,AL5-AL$3,$O$4-AL$3+AL5)," "),"")</f>
        <v>9.178240740740734E-2</v>
      </c>
      <c r="AN5" s="74">
        <f t="shared" ref="AN5:AN44" si="19">IF($Q5=1,IF(ISNUMBER(AL5),RANK(AM5,AM$5:AM$44,1),AL5),"n/s")</f>
        <v>9</v>
      </c>
      <c r="AO5" s="73">
        <f t="shared" ref="AO5:AO45" si="20">IF($Q5=1,IF(ISNUMBER(AL5),IF((AL5-AL$3)&gt;0,AL5-AL$3,$O$4-AL$3+AL5)*(IF(AO$4=2,$T5,IF(AO$4=4,$U5,IF(Z$4=7,$V5,"!"))))," "),"")</f>
        <v>9.214123899944944E-2</v>
      </c>
      <c r="AP5" s="74">
        <f t="shared" ref="AP5:AP44" si="21">IF(ISNUMBER(AN5),RANK(AO5,AO$5:AO$44,1),AN5)</f>
        <v>7</v>
      </c>
      <c r="AQ5" s="75">
        <v>0.61731481481481476</v>
      </c>
      <c r="AR5" s="73">
        <f t="shared" ref="AR5:AR44" si="22">IF($Q5=1,IF(ISNUMBER(AQ5),IF((AQ5-AQ$3)&gt;0,AQ5-AQ$3,$O$4-AQ$3+AQ5)," "),"")</f>
        <v>0.19717592592592587</v>
      </c>
      <c r="AS5" s="74">
        <f t="shared" ref="AS5:AS44" si="23">IF($Q5=1,IF(ISNUMBER(AQ5),RANK(AR5,AR$5:AR$44,1),AQ5),"n/s")</f>
        <v>10</v>
      </c>
      <c r="AT5" s="73">
        <f t="shared" ref="AT5:AT45" si="24">IF($Q5=1,IF(ISNUMBER(AQ5),IF((AQ5-AQ$3)&gt;0,AQ5-AQ$3,$O$4-AQ$3+AQ5)*(IF(AT$4=2,$T5,IF(AT$4=4,$U5,IF(Z$4=7,$V5,"!"))))," "),"")</f>
        <v>0.19794680297536207</v>
      </c>
      <c r="AU5" s="74">
        <f t="shared" ref="AU5:AU44" si="25">IF(ISNUMBER(AS5),RANK(AT5,AT$5:AT$44,1),AS5)</f>
        <v>11</v>
      </c>
      <c r="AV5" s="72" t="s">
        <v>60</v>
      </c>
      <c r="AW5" s="73" t="str">
        <f t="shared" ref="AW5:AW44" si="26">IF($Q5=1,IF(ISNUMBER(AV5),IF((AV5-AV$3)&gt;0,AV5-AV$3,$O$4-AV$3+AV5)," "),"")</f>
        <v xml:space="preserve"> </v>
      </c>
      <c r="AX5" s="74" t="str">
        <f t="shared" ref="AX5:AX44" si="27">IF($Q5=1,IF(ISNUMBER(AV5),RANK(AW5,AW$5:AW$44,1),AV5),"n/s")</f>
        <v>n/s</v>
      </c>
      <c r="AY5" s="73" t="str">
        <f t="shared" ref="AY5:AY45" si="28">IF($Q5=1,IF(ISNUMBER(AV5),IF((AV5-AV$3)&gt;0,AV5-AV$3,$O$4-AV$3+AV5)*(IF(AY$4=2,$T5,IF(AY$4=4,$U5,IF(Z$4=7,$V5,"!"))))," "),"")</f>
        <v xml:space="preserve"> </v>
      </c>
      <c r="AZ5" s="74" t="str">
        <f t="shared" ref="AZ5:AZ44" si="29">IF(ISNUMBER(AX5),RANK(AY5,AY$5:AY$44,1),AX5)</f>
        <v>n/s</v>
      </c>
      <c r="BA5" s="75">
        <v>0.7055555555555556</v>
      </c>
      <c r="BB5" s="73">
        <f t="shared" ref="BB5:BB44" si="30">IF($Q5=1,IF(ISNUMBER(BA5),IF((BA5-BA$3)&gt;0,BA5-BA$3,$O$4-BA$3+BA5)," "),"")</f>
        <v>6.6666666666666652E-2</v>
      </c>
      <c r="BC5" s="74">
        <f t="shared" ref="BC5:BC44" si="31">IF($Q5=1,IF(ISNUMBER(BA5),RANK(BB5,BB$5:BB$44,1),BA5),"n/s")</f>
        <v>13</v>
      </c>
      <c r="BD5" s="73">
        <f t="shared" ref="BD5:BD45" si="32">IF($Q5=1,IF(ISNUMBER(BA5),IF((BA5-BA$3)&gt;0,BA5-BA$3,$O$4-BA$3+BA5)*(IF(BD$4=2,$T5,IF(BD$4=4,$U5,IF(Z$4=7,$V5,"!"))))," "),"")</f>
        <v>6.6927306007166329E-2</v>
      </c>
      <c r="BE5" s="74">
        <f t="shared" ref="BE5:BE44" si="33">IF(ISNUMBER(BC5),RANK(BD5,BD$5:BD$44,1),BC5)</f>
        <v>15</v>
      </c>
      <c r="BF5" s="75">
        <v>0.61614583333333328</v>
      </c>
      <c r="BG5" s="73">
        <f t="shared" ref="BG5:BG44" si="34">IF($Q5=1,IF(ISNUMBER(BF5),IF((BF5-BF$3)&gt;0,BF5-BF$3,$O$4-BF$3+BF5)," "),"")</f>
        <v>0.22725694444444439</v>
      </c>
      <c r="BH5" s="74">
        <f t="shared" ref="BH5:BH44" si="35">IF($Q5=1,IF(ISNUMBER(BF5),RANK(BG5,BG$5:BG$44,1),BF5),"n/s")</f>
        <v>21</v>
      </c>
      <c r="BI5" s="73">
        <f t="shared" ref="BI5:BI45" si="36">IF($Q5=1,IF(ISNUMBER(BF5),IF((BF5-BF$3)&gt;0,BF5-BF$3,$O$4-BF$3+BF5)*(IF(BI$4=2,$T5,IF(BI$4=4,$U5,IF(Z$4=7,$V5,"!"))))," "),"")</f>
        <v>0.22842595022240797</v>
      </c>
      <c r="BJ5" s="74">
        <f t="shared" ref="BJ5:BJ44" si="37">IF(ISNUMBER(BH5),RANK(BI5,BI$5:BI$44,1),BH5)</f>
        <v>22</v>
      </c>
      <c r="BK5" s="173"/>
      <c r="BL5" s="77">
        <f t="shared" ref="BL5:BL35" si="38">S5</f>
        <v>2</v>
      </c>
      <c r="BM5" s="78">
        <f t="shared" ref="BM5:BM44" si="39">AA5</f>
        <v>16</v>
      </c>
      <c r="BN5" s="79">
        <f t="shared" ref="BN5:BN44" si="40">IF(ISNUMBER(BM5),VLOOKUP(BM5,$BO$5:$BP$44,2),IF(ISTEXT(BM5),IF((BM5="n/f"),0.25,0)," "))</f>
        <v>15</v>
      </c>
      <c r="BO5" s="80">
        <v>1</v>
      </c>
      <c r="BP5" s="80">
        <f>$BM$45+0.25</f>
        <v>30.25</v>
      </c>
      <c r="BQ5" s="81">
        <f t="shared" ref="BQ5:BQ44" si="41">AF5</f>
        <v>11</v>
      </c>
      <c r="BR5" s="79">
        <f t="shared" ref="BR5:BR31" si="42">IF(ISNUMBER(BQ5),VLOOKUP(BQ5,$BV$5:$BW$44,2),IF(ISTEXT(BQ5),IF((BQ5="n/f"),0.25,0)," "))</f>
        <v>20</v>
      </c>
      <c r="BS5" s="79">
        <f t="shared" ref="BS5:BS44" si="43">IF($BQ$45&gt;0,IF(OR(ISNUMBER(BQ5),(BQ5="n/f")),SUM(BN5,BR5),BN5)," ")</f>
        <v>35</v>
      </c>
      <c r="BT5" s="82">
        <f t="shared" ref="BT5:BT44" si="44">IF(ISNUMBER(BS5),VLOOKUP(BS5,$BU$5:$BV$44,2,FALSE)," ")</f>
        <v>12</v>
      </c>
      <c r="BU5" s="80">
        <f t="shared" ref="BU5:BU44" si="45">IF(ISNUMBER(LARGE($BS$5:$BS$44,BV5)),LARGE($BS$5:$BS$44,BV5)," ")</f>
        <v>58.25</v>
      </c>
      <c r="BV5" s="80">
        <v>1</v>
      </c>
      <c r="BW5" s="83">
        <f>$BQ$45+0.25</f>
        <v>30.25</v>
      </c>
      <c r="BX5" s="81">
        <f t="shared" ref="BX5:BX44" si="46">AK5</f>
        <v>21</v>
      </c>
      <c r="BY5" s="84">
        <f>IF(ISNUMBER(BX5),VLOOKUP(BX5,$CC$5:$CD$44,2),IF(ISTEXT(BX5),IF((BX5="n/f"),0.25,0)," "))-BX45*0.1</f>
        <v>6.1</v>
      </c>
      <c r="BZ5" s="79">
        <f t="shared" ref="BZ5:BZ44" si="47">IF($BX$45&gt;0,IF(OR(ISNUMBER(BX5),(BX5="n/f")),SUM(BS5,BY5),BS5)," ")</f>
        <v>41.1</v>
      </c>
      <c r="CA5" s="82">
        <f t="shared" ref="CA5:CA44" si="48">IF(ISNUMBER(BZ5),VLOOKUP(BZ5,$CB$5:$CC$44,2,FALSE)," ")</f>
        <v>17</v>
      </c>
      <c r="CB5" s="80">
        <f t="shared" ref="CB5:CB44" si="49">IF(ISNUMBER(LARGE($BZ$5:$BZ$44,CC5)),LARGE($BZ$5:$BZ$44,CC5)," ")</f>
        <v>87.5</v>
      </c>
      <c r="CC5" s="80">
        <v>1</v>
      </c>
      <c r="CD5" s="83">
        <f>$BX$45+0.25</f>
        <v>29.25</v>
      </c>
      <c r="CE5" s="81">
        <f t="shared" ref="CE5:CE44" si="50">AP5</f>
        <v>7</v>
      </c>
      <c r="CF5" s="79">
        <f t="shared" ref="CF5:CF44" si="51">IF(ISNUMBER(CE5),VLOOKUP(CE5,$CJ$5:$CK$44,2),IF(ISTEXT(CE5),IF((CE5="n/f"),0.25,0)," "))</f>
        <v>22</v>
      </c>
      <c r="CG5" s="79">
        <f t="shared" ref="CG5:CG44" si="52">IF($CE$45&gt;0,IF(OR(ISNUMBER(CE5),(CE5="n/f")),SUM(BZ5,CF5),BZ5)," ")</f>
        <v>63.1</v>
      </c>
      <c r="CH5" s="82">
        <f t="shared" ref="CH5:CH44" si="53">IF(ISNUMBER(CG5),VLOOKUP(CG5,$CI$5:$CJ$44,2,FALSE)," ")</f>
        <v>13</v>
      </c>
      <c r="CI5" s="80">
        <f t="shared" ref="CI5:CI44" si="54">IF(ISNUMBER(LARGE($CG$5:$CG$44,CJ5)),LARGE($CG$5:$CG$44,CJ5)," ")</f>
        <v>114.5</v>
      </c>
      <c r="CJ5" s="80">
        <v>1</v>
      </c>
      <c r="CK5" s="83">
        <f>$CE$45+0.25</f>
        <v>28.25</v>
      </c>
      <c r="CL5" s="81">
        <f t="shared" ref="CL5:CL44" si="55">AU5</f>
        <v>11</v>
      </c>
      <c r="CM5" s="79">
        <f t="shared" ref="CM5:CM44" si="56">IF(ISNUMBER(CL5),VLOOKUP(CL5,$CQ$5:$CR$44,2),IF(ISTEXT(CL5),IF((CL5="n/f"),0.25,0)," "))</f>
        <v>15</v>
      </c>
      <c r="CN5" s="79">
        <f t="shared" ref="CN5:CN44" si="57">IF($CL$45&gt;0,IF(OR(ISNUMBER(CL5),(CL5="n/f")),SUM(CG5,CM5),CG5)," ")</f>
        <v>78.099999999999994</v>
      </c>
      <c r="CO5" s="82">
        <f t="shared" ref="CO5:CO44" si="58">IF(ISNUMBER(CN5),VLOOKUP(CN5,$CP$5:$CQ$44,2,FALSE)," ")</f>
        <v>14</v>
      </c>
      <c r="CP5" s="80">
        <f t="shared" ref="CP5:CP44" si="59">IF(ISNUMBER(LARGE($CN$5:$CN$44,CQ5)),LARGE($CN$5:$CN$44,CQ5)," ")</f>
        <v>133.25</v>
      </c>
      <c r="CQ5" s="80">
        <v>1</v>
      </c>
      <c r="CR5" s="83">
        <f>$CL$45+0.25</f>
        <v>25.25</v>
      </c>
      <c r="CS5" s="81">
        <v>13</v>
      </c>
      <c r="CT5" s="79">
        <f t="shared" ref="CT5:CT44" si="60">IF(ISNUMBER(CS5),VLOOKUP(CS5,$CX$5:$CY$44,2),IF(ISTEXT(CS5),IF((CS5="n/f"),0.25,0)," "))</f>
        <v>13</v>
      </c>
      <c r="CU5" s="79">
        <f t="shared" ref="CU5:CU44" si="61">IF($CS$45&gt;0,IF(OR(ISNUMBER(CS5),(CS5="n/f")),SUM(CN5,CT5),CN5)," ")</f>
        <v>91.1</v>
      </c>
      <c r="CV5" s="82">
        <f t="shared" ref="CV5:CV43" si="62">IF(ISNUMBER(CU5),VLOOKUP(CU5,$CW$5:$CX$44,2,FALSE)," ")</f>
        <v>13</v>
      </c>
      <c r="CW5" s="80">
        <f t="shared" ref="CW5:CW44" si="63">IF(ISNUMBER(LARGE($CU$5:$CU$44,CX5)),LARGE($CU$5:$CU$44,CX5)," ")</f>
        <v>154.25</v>
      </c>
      <c r="CX5" s="80">
        <v>1</v>
      </c>
      <c r="CY5" s="83">
        <f>$CS$45+0.25</f>
        <v>25.25</v>
      </c>
      <c r="CZ5" s="81">
        <f t="shared" ref="CZ5:CZ44" si="64">BE5</f>
        <v>15</v>
      </c>
      <c r="DA5" s="79">
        <f t="shared" ref="DA5:DA19" si="65">IF(ISNUMBER(CZ5),VLOOKUP(CZ5,$DE$5:$DF$44,2),IF(ISTEXT(CZ5),IF((CZ5="n/f"),0.25,0)," "))</f>
        <v>11</v>
      </c>
      <c r="DB5" s="79">
        <f t="shared" ref="DB5:DB44" si="66">IF($CZ$45&gt;0,IF(OR(ISNUMBER(CZ5),(CZ5="n/f")),SUM(CU5,DA5),CU5)," ")</f>
        <v>102.1</v>
      </c>
      <c r="DC5" s="82">
        <f t="shared" ref="DC5:DC44" si="67">IF(ISNUMBER(DB5),VLOOKUP(DB5,$DD$1:$DE$44,2,FALSE)," ")</f>
        <v>13</v>
      </c>
      <c r="DD5" s="80">
        <f t="shared" ref="DD5:DD44" si="68">IF(ISNUMBER(LARGE($DB$1:$DB$44,DE5)),LARGE($DB$1:$DB$44,DE5)," ")</f>
        <v>163.25</v>
      </c>
      <c r="DE5" s="80">
        <v>1</v>
      </c>
      <c r="DF5" s="83">
        <f>$CZ$45+0.25</f>
        <v>25.25</v>
      </c>
      <c r="DG5" s="81">
        <f t="shared" ref="DG5:DG44" si="69">BJ5</f>
        <v>22</v>
      </c>
      <c r="DH5" s="79">
        <f t="shared" ref="DH5:DH44" si="70">IF(ISNUMBER(DG5),VLOOKUP(DG5,$DE$5:$DF$44,2),IF(ISTEXT(DG5),IF((DG5="n/f"),0.25,0)," "))</f>
        <v>4</v>
      </c>
      <c r="DI5" s="79">
        <f t="shared" ref="DI5:DI44" si="71">IF($DG$45&gt;0,IF(OR(ISNUMBER(DG5),(DG5="n/f")),SUM(DB5,DH5),DB5)," ")</f>
        <v>106.1</v>
      </c>
      <c r="DJ5" s="82">
        <f t="shared" ref="DJ5:DJ44" si="72">IF(ISNUMBER(DI5),VLOOKUP(DI5,$DK$1:$DL$44,2,FALSE)," ")</f>
        <v>12</v>
      </c>
      <c r="DK5" s="80">
        <f t="shared" ref="DK5:DK44" si="73">IF(ISNUMBER(LARGE($DI$1:$DI$44,DL5)),LARGE($DI$1:$DI$44,DL5)," ")</f>
        <v>183.25</v>
      </c>
      <c r="DL5" s="80">
        <v>1</v>
      </c>
      <c r="DM5" s="83">
        <f>$CZ$45+0.25</f>
        <v>25.25</v>
      </c>
      <c r="DN5" s="85">
        <f t="shared" ref="DN5:DN44" si="74">-MIN(IF(BN5&gt;0,BN5,99),IF(BR5&gt;0,BR5,99),IF(BY5&gt;0,BY5,99),IF(CF5&gt;0,CF5,99),IF(CM5&gt;0,CM5,99),IF(CT5&gt;0,CT5,99),IF(DA5&gt;0,DA5,99),IF(DH5&gt;0,DH5,99))</f>
        <v>-4</v>
      </c>
      <c r="DO5" s="86"/>
      <c r="DP5" s="87">
        <f t="shared" ref="DP5:DP44" si="75">MAX(DI5,DB5,CU5,CN5,CG5,BZ5,BS5,BN5)+DN5+DO5</f>
        <v>102.1</v>
      </c>
      <c r="DQ5" s="88">
        <f t="shared" ref="DQ5:DQ28" si="76">IF(ISNUMBER(DP5),VLOOKUP(DP5,$DS$5:$DT$44,2,FALSE)," ")</f>
        <v>12</v>
      </c>
      <c r="DR5" s="89">
        <f t="shared" ref="DR5:DR44" si="77">IF(ISNUMBER(DG5),DG5,DG$45)+IF(ISNUMBER(CZ5),CZ5,CZ$45)+IF(ISNUMBER(CS5),CS5,CS$45)+IF(ISNUMBER(CL5),CL5,CL$45)+IF(ISNUMBER(CE5),CE5,CE$45)+IF(ISNUMBER(BX5),BX5,BX$45)+IF(ISNUMBER(BQ5),BQ5,BQ$45)+IF(ISNUMBER(BM5),BM5,BM$45)</f>
        <v>116</v>
      </c>
      <c r="DS5" s="90">
        <f t="shared" ref="DS5:DS44" si="78">IF(ISNUMBER(LARGE($DP$1:$DP$44,DT5)),LARGE($DP$1:$DP$44,DT5)," ")</f>
        <v>174.25</v>
      </c>
      <c r="DT5" s="84">
        <v>1</v>
      </c>
      <c r="DU5" s="84">
        <v>1</v>
      </c>
      <c r="DV5" s="82">
        <f t="shared" ref="DV5:DV24" si="79">DQ5</f>
        <v>12</v>
      </c>
      <c r="DW5" s="157">
        <v>10</v>
      </c>
      <c r="DX5" s="91" t="str">
        <f t="shared" ref="DX5:DX44" si="80">O5</f>
        <v>Михаил Бушмакин</v>
      </c>
      <c r="DY5" s="92">
        <f t="shared" ref="DY5:DY38" si="81">S5</f>
        <v>2</v>
      </c>
    </row>
    <row r="6" spans="1:129">
      <c r="A6" s="60">
        <v>2</v>
      </c>
      <c r="B6" s="61" t="s">
        <v>56</v>
      </c>
      <c r="C6" s="62">
        <v>17.95</v>
      </c>
      <c r="D6" s="62">
        <v>8.15</v>
      </c>
      <c r="E6" s="62">
        <v>17.399999999999999</v>
      </c>
      <c r="F6" s="62">
        <v>5.7</v>
      </c>
      <c r="G6" s="62">
        <v>15.3</v>
      </c>
      <c r="H6" s="62">
        <v>1.9812240916849548</v>
      </c>
      <c r="I6" s="63">
        <v>16</v>
      </c>
      <c r="J6" s="64">
        <f t="shared" si="0"/>
        <v>1321.25094453625</v>
      </c>
      <c r="K6" s="65">
        <f t="shared" si="1"/>
        <v>54.654000283717863</v>
      </c>
      <c r="L6" s="66">
        <f>K6*$L$2</f>
        <v>2.7327000141858933</v>
      </c>
      <c r="M6" s="61"/>
      <c r="N6" s="67" t="s">
        <v>61</v>
      </c>
      <c r="O6" s="67" t="s">
        <v>62</v>
      </c>
      <c r="P6" s="68">
        <f t="shared" si="2"/>
        <v>57.386700297903758</v>
      </c>
      <c r="Q6" s="94">
        <v>1</v>
      </c>
      <c r="R6" s="69" t="s">
        <v>59</v>
      </c>
      <c r="S6" s="70">
        <v>3</v>
      </c>
      <c r="T6" s="71">
        <f t="shared" si="3"/>
        <v>1.0070898627029479</v>
      </c>
      <c r="U6" s="71">
        <f t="shared" si="4"/>
        <v>1.0062727714018658</v>
      </c>
      <c r="V6" s="71">
        <f t="shared" si="5"/>
        <v>1.0053860185976042</v>
      </c>
      <c r="W6" s="72">
        <v>0.6362268518518519</v>
      </c>
      <c r="X6" s="73">
        <f t="shared" si="6"/>
        <v>0.1813657407407408</v>
      </c>
      <c r="Y6" s="74">
        <f t="shared" si="7"/>
        <v>2</v>
      </c>
      <c r="Z6" s="73">
        <f t="shared" si="8"/>
        <v>0.18234257999333869</v>
      </c>
      <c r="AA6" s="74">
        <f t="shared" si="9"/>
        <v>2</v>
      </c>
      <c r="AB6" s="75">
        <v>0.67445601851851855</v>
      </c>
      <c r="AC6" s="73">
        <f t="shared" si="10"/>
        <v>0.12376157407407407</v>
      </c>
      <c r="AD6" s="74">
        <f t="shared" si="11"/>
        <v>4</v>
      </c>
      <c r="AE6" s="73">
        <f t="shared" si="12"/>
        <v>0.1244281562137058</v>
      </c>
      <c r="AF6" s="74">
        <f t="shared" si="13"/>
        <v>5</v>
      </c>
      <c r="AG6" s="75">
        <v>0.7036458333333333</v>
      </c>
      <c r="AH6" s="73">
        <f t="shared" si="14"/>
        <v>0.24531249999999999</v>
      </c>
      <c r="AI6" s="74">
        <f t="shared" si="15"/>
        <v>3</v>
      </c>
      <c r="AJ6" s="73">
        <f t="shared" si="16"/>
        <v>0.24685128923452018</v>
      </c>
      <c r="AK6" s="74">
        <f t="shared" si="17"/>
        <v>2</v>
      </c>
      <c r="AL6" s="75">
        <v>0.53284722222222225</v>
      </c>
      <c r="AM6" s="73">
        <f t="shared" si="18"/>
        <v>8.4930555555555565E-2</v>
      </c>
      <c r="AN6" s="74">
        <f t="shared" si="19"/>
        <v>1</v>
      </c>
      <c r="AO6" s="73">
        <f t="shared" si="20"/>
        <v>8.538799310728265E-2</v>
      </c>
      <c r="AP6" s="74">
        <f t="shared" si="21"/>
        <v>1</v>
      </c>
      <c r="AQ6" s="75">
        <v>0.59802083333333333</v>
      </c>
      <c r="AR6" s="73">
        <f t="shared" si="22"/>
        <v>0.17788194444444444</v>
      </c>
      <c r="AS6" s="74">
        <f t="shared" si="23"/>
        <v>5</v>
      </c>
      <c r="AT6" s="73">
        <f t="shared" si="24"/>
        <v>0.17884001990540022</v>
      </c>
      <c r="AU6" s="74">
        <f t="shared" si="25"/>
        <v>4</v>
      </c>
      <c r="AV6" s="72">
        <v>0.801111111111111</v>
      </c>
      <c r="AW6" s="73">
        <f t="shared" si="26"/>
        <v>0.12055555555555553</v>
      </c>
      <c r="AX6" s="74">
        <f t="shared" si="27"/>
        <v>5</v>
      </c>
      <c r="AY6" s="73">
        <f t="shared" si="28"/>
        <v>0.12131177299678046</v>
      </c>
      <c r="AZ6" s="74">
        <f t="shared" si="29"/>
        <v>5</v>
      </c>
      <c r="BA6" s="75">
        <v>0.70576388888888886</v>
      </c>
      <c r="BB6" s="73">
        <f t="shared" si="30"/>
        <v>6.6874999999999907E-2</v>
      </c>
      <c r="BC6" s="74">
        <f t="shared" si="31"/>
        <v>14</v>
      </c>
      <c r="BD6" s="73">
        <f t="shared" si="32"/>
        <v>6.7235189993714695E-2</v>
      </c>
      <c r="BE6" s="74">
        <f t="shared" si="33"/>
        <v>17</v>
      </c>
      <c r="BF6" s="75">
        <v>0.59074074074074068</v>
      </c>
      <c r="BG6" s="73">
        <f t="shared" si="34"/>
        <v>0.20185185185185178</v>
      </c>
      <c r="BH6" s="74">
        <f t="shared" si="35"/>
        <v>6</v>
      </c>
      <c r="BI6" s="73">
        <f t="shared" si="36"/>
        <v>0.20328295376781719</v>
      </c>
      <c r="BJ6" s="74">
        <f t="shared" si="37"/>
        <v>6</v>
      </c>
      <c r="BK6" s="173"/>
      <c r="BL6" s="77">
        <f t="shared" si="38"/>
        <v>3</v>
      </c>
      <c r="BM6" s="81">
        <f t="shared" si="39"/>
        <v>2</v>
      </c>
      <c r="BN6" s="79">
        <f t="shared" si="40"/>
        <v>29</v>
      </c>
      <c r="BO6" s="80">
        <v>2</v>
      </c>
      <c r="BP6" s="80">
        <f t="shared" ref="BP6:BP44" si="82">$BM$45-BO5</f>
        <v>29</v>
      </c>
      <c r="BQ6" s="81">
        <f t="shared" si="41"/>
        <v>5</v>
      </c>
      <c r="BR6" s="79">
        <f t="shared" si="42"/>
        <v>26</v>
      </c>
      <c r="BS6" s="79">
        <f t="shared" si="43"/>
        <v>55</v>
      </c>
      <c r="BT6" s="82">
        <f t="shared" si="44"/>
        <v>3</v>
      </c>
      <c r="BU6" s="80">
        <f t="shared" si="45"/>
        <v>56</v>
      </c>
      <c r="BV6" s="80">
        <v>2</v>
      </c>
      <c r="BW6" s="80">
        <f t="shared" ref="BW6:BW44" si="83">$BQ$45-BV5</f>
        <v>29</v>
      </c>
      <c r="BX6" s="81">
        <f t="shared" si="46"/>
        <v>2</v>
      </c>
      <c r="BY6" s="79">
        <f t="shared" ref="BY6:BY44" si="84">IF(ISNUMBER(BX6),VLOOKUP(BX6,$CC$5:$CD$44,2),IF(ISTEXT(BX6),IF((BX6="n/f"),0.25,0)," "))</f>
        <v>28</v>
      </c>
      <c r="BZ6" s="79">
        <f t="shared" si="47"/>
        <v>83</v>
      </c>
      <c r="CA6" s="82">
        <f t="shared" si="48"/>
        <v>2</v>
      </c>
      <c r="CB6" s="80">
        <f t="shared" si="49"/>
        <v>83</v>
      </c>
      <c r="CC6" s="80">
        <v>2</v>
      </c>
      <c r="CD6" s="80">
        <f t="shared" ref="CD6:CD44" si="85">$BX$45-CC5</f>
        <v>28</v>
      </c>
      <c r="CE6" s="81">
        <f t="shared" si="50"/>
        <v>1</v>
      </c>
      <c r="CF6" s="79">
        <f t="shared" si="51"/>
        <v>28.25</v>
      </c>
      <c r="CG6" s="79">
        <f t="shared" si="52"/>
        <v>111.25</v>
      </c>
      <c r="CH6" s="82">
        <f t="shared" si="53"/>
        <v>2</v>
      </c>
      <c r="CI6" s="80">
        <f t="shared" si="54"/>
        <v>111.25</v>
      </c>
      <c r="CJ6" s="80">
        <v>2</v>
      </c>
      <c r="CK6" s="80">
        <f t="shared" ref="CK6:CK44" si="86">$CE$45-CJ5</f>
        <v>27</v>
      </c>
      <c r="CL6" s="81">
        <f t="shared" si="55"/>
        <v>4</v>
      </c>
      <c r="CM6" s="79">
        <f t="shared" si="56"/>
        <v>22</v>
      </c>
      <c r="CN6" s="79">
        <f t="shared" si="57"/>
        <v>133.25</v>
      </c>
      <c r="CO6" s="82">
        <f t="shared" si="58"/>
        <v>1</v>
      </c>
      <c r="CP6" s="80">
        <f t="shared" si="59"/>
        <v>117</v>
      </c>
      <c r="CQ6" s="80">
        <v>2</v>
      </c>
      <c r="CR6" s="80">
        <f t="shared" ref="CR6:CR44" si="87">$CL$45-CQ5</f>
        <v>24</v>
      </c>
      <c r="CS6" s="81">
        <f t="shared" ref="CS6:CS44" si="88">AZ6</f>
        <v>5</v>
      </c>
      <c r="CT6" s="79">
        <f t="shared" si="60"/>
        <v>21</v>
      </c>
      <c r="CU6" s="79">
        <f t="shared" si="61"/>
        <v>154.25</v>
      </c>
      <c r="CV6" s="82">
        <f t="shared" si="62"/>
        <v>1</v>
      </c>
      <c r="CW6" s="80">
        <f t="shared" si="63"/>
        <v>140</v>
      </c>
      <c r="CX6" s="80">
        <v>2</v>
      </c>
      <c r="CY6" s="80">
        <f t="shared" ref="CY6:CY44" si="89">$CS$45-CX5</f>
        <v>24</v>
      </c>
      <c r="CZ6" s="81">
        <f t="shared" si="64"/>
        <v>17</v>
      </c>
      <c r="DA6" s="79">
        <f t="shared" si="65"/>
        <v>9</v>
      </c>
      <c r="DB6" s="79">
        <f t="shared" si="66"/>
        <v>163.25</v>
      </c>
      <c r="DC6" s="82">
        <f t="shared" si="67"/>
        <v>1</v>
      </c>
      <c r="DD6" s="80">
        <f t="shared" si="68"/>
        <v>157.75</v>
      </c>
      <c r="DE6" s="80">
        <v>2</v>
      </c>
      <c r="DF6" s="80">
        <f t="shared" ref="DF6:DF44" si="90">$CZ$45-DE5</f>
        <v>24</v>
      </c>
      <c r="DG6" s="81">
        <f t="shared" si="69"/>
        <v>6</v>
      </c>
      <c r="DH6" s="79">
        <f t="shared" si="70"/>
        <v>20</v>
      </c>
      <c r="DI6" s="79">
        <f t="shared" si="71"/>
        <v>183.25</v>
      </c>
      <c r="DJ6" s="82">
        <f t="shared" si="72"/>
        <v>1</v>
      </c>
      <c r="DK6" s="80">
        <f t="shared" si="73"/>
        <v>176.75</v>
      </c>
      <c r="DL6" s="80">
        <v>2</v>
      </c>
      <c r="DM6" s="80">
        <f t="shared" ref="DM6:DM44" si="91">$CZ$45-DL5</f>
        <v>24</v>
      </c>
      <c r="DN6" s="85">
        <f t="shared" si="74"/>
        <v>-9</v>
      </c>
      <c r="DO6" s="86"/>
      <c r="DP6" s="87">
        <f t="shared" si="75"/>
        <v>174.25</v>
      </c>
      <c r="DQ6" s="88">
        <f t="shared" si="76"/>
        <v>1</v>
      </c>
      <c r="DR6" s="89">
        <f t="shared" si="77"/>
        <v>42</v>
      </c>
      <c r="DS6" s="90">
        <f t="shared" si="78"/>
        <v>167.75</v>
      </c>
      <c r="DT6" s="84">
        <v>2</v>
      </c>
      <c r="DU6" s="84">
        <v>1</v>
      </c>
      <c r="DV6" s="82">
        <f t="shared" si="79"/>
        <v>1</v>
      </c>
      <c r="DW6" s="157">
        <v>1</v>
      </c>
      <c r="DX6" s="91" t="str">
        <f t="shared" si="80"/>
        <v>Николай Красильников</v>
      </c>
      <c r="DY6" s="92">
        <f t="shared" si="81"/>
        <v>3</v>
      </c>
    </row>
    <row r="7" spans="1:129">
      <c r="A7" s="60">
        <v>3</v>
      </c>
      <c r="B7" s="61" t="s">
        <v>56</v>
      </c>
      <c r="C7" s="62">
        <v>17.95</v>
      </c>
      <c r="D7" s="62">
        <v>8.15</v>
      </c>
      <c r="E7" s="62">
        <v>17.399999999999999</v>
      </c>
      <c r="F7" s="62">
        <v>5.7</v>
      </c>
      <c r="G7" s="62">
        <v>15.3</v>
      </c>
      <c r="H7" s="62">
        <v>1.9812240916849548</v>
      </c>
      <c r="I7" s="63">
        <v>16</v>
      </c>
      <c r="J7" s="64">
        <f t="shared" si="0"/>
        <v>1321.25094453625</v>
      </c>
      <c r="K7" s="65">
        <f t="shared" si="1"/>
        <v>54.654000283717863</v>
      </c>
      <c r="L7" s="66">
        <f>K7*$L$2</f>
        <v>2.7327000141858933</v>
      </c>
      <c r="M7" s="61"/>
      <c r="N7" s="67" t="s">
        <v>63</v>
      </c>
      <c r="O7" s="67" t="s">
        <v>64</v>
      </c>
      <c r="P7" s="68">
        <f t="shared" si="2"/>
        <v>57.386700297903758</v>
      </c>
      <c r="Q7" s="94">
        <v>1</v>
      </c>
      <c r="R7" s="69" t="s">
        <v>59</v>
      </c>
      <c r="S7" s="70">
        <v>5</v>
      </c>
      <c r="T7" s="71">
        <f t="shared" si="3"/>
        <v>1.0070898627029479</v>
      </c>
      <c r="U7" s="71">
        <f t="shared" si="4"/>
        <v>1.0062727714018658</v>
      </c>
      <c r="V7" s="71">
        <f t="shared" si="5"/>
        <v>1.0053860185976042</v>
      </c>
      <c r="W7" s="72">
        <v>0.70716435185185178</v>
      </c>
      <c r="X7" s="73">
        <f t="shared" si="6"/>
        <v>0.25230324074074068</v>
      </c>
      <c r="Y7" s="74">
        <f t="shared" si="7"/>
        <v>28</v>
      </c>
      <c r="Z7" s="73">
        <f t="shared" si="8"/>
        <v>0.25366215068760611</v>
      </c>
      <c r="AA7" s="74">
        <f t="shared" si="9"/>
        <v>28</v>
      </c>
      <c r="AB7" s="75">
        <v>0.70535879629629628</v>
      </c>
      <c r="AC7" s="73">
        <f t="shared" si="10"/>
        <v>0.15466435185185179</v>
      </c>
      <c r="AD7" s="74">
        <f t="shared" si="11"/>
        <v>20</v>
      </c>
      <c r="AE7" s="73">
        <f t="shared" si="12"/>
        <v>0.15549737692731228</v>
      </c>
      <c r="AF7" s="74">
        <f t="shared" si="13"/>
        <v>21</v>
      </c>
      <c r="AG7" s="75">
        <v>0.79622685185185182</v>
      </c>
      <c r="AH7" s="73">
        <f t="shared" si="14"/>
        <v>0.33789351851851851</v>
      </c>
      <c r="AI7" s="74">
        <f t="shared" si="15"/>
        <v>22</v>
      </c>
      <c r="AJ7" s="73">
        <f t="shared" si="16"/>
        <v>0.3400130473183573</v>
      </c>
      <c r="AK7" s="74">
        <f t="shared" si="17"/>
        <v>26</v>
      </c>
      <c r="AL7" s="75">
        <v>0.53805555555555562</v>
      </c>
      <c r="AM7" s="73">
        <f t="shared" si="18"/>
        <v>9.0138888888888935E-2</v>
      </c>
      <c r="AN7" s="74">
        <f t="shared" si="19"/>
        <v>6</v>
      </c>
      <c r="AO7" s="73">
        <f t="shared" si="20"/>
        <v>9.062437862081188E-2</v>
      </c>
      <c r="AP7" s="74">
        <f t="shared" si="21"/>
        <v>5</v>
      </c>
      <c r="AQ7" s="75">
        <v>0.60751157407407408</v>
      </c>
      <c r="AR7" s="73">
        <f t="shared" si="22"/>
        <v>0.18737268518518518</v>
      </c>
      <c r="AS7" s="74">
        <f t="shared" si="23"/>
        <v>6</v>
      </c>
      <c r="AT7" s="73">
        <f t="shared" si="24"/>
        <v>0.18838187795227562</v>
      </c>
      <c r="AU7" s="74">
        <f t="shared" si="25"/>
        <v>6</v>
      </c>
      <c r="AV7" s="72">
        <v>0.82138888888888884</v>
      </c>
      <c r="AW7" s="73">
        <f t="shared" si="26"/>
        <v>0.14083333333333337</v>
      </c>
      <c r="AX7" s="74">
        <f t="shared" si="27"/>
        <v>14</v>
      </c>
      <c r="AY7" s="73">
        <f t="shared" si="28"/>
        <v>0.14171674863909614</v>
      </c>
      <c r="AZ7" s="74">
        <f t="shared" si="29"/>
        <v>15</v>
      </c>
      <c r="BA7" s="75" t="s">
        <v>60</v>
      </c>
      <c r="BB7" s="73" t="str">
        <f t="shared" si="30"/>
        <v xml:space="preserve"> </v>
      </c>
      <c r="BC7" s="74" t="str">
        <f t="shared" si="31"/>
        <v>n/s</v>
      </c>
      <c r="BD7" s="73" t="str">
        <f t="shared" si="32"/>
        <v xml:space="preserve"> </v>
      </c>
      <c r="BE7" s="74" t="str">
        <f t="shared" si="33"/>
        <v>n/s</v>
      </c>
      <c r="BF7" s="75">
        <v>0.60011574074074081</v>
      </c>
      <c r="BG7" s="73">
        <f t="shared" si="34"/>
        <v>0.21122685185185192</v>
      </c>
      <c r="BH7" s="74">
        <f t="shared" si="35"/>
        <v>14</v>
      </c>
      <c r="BI7" s="73">
        <f t="shared" si="36"/>
        <v>0.21272442123065746</v>
      </c>
      <c r="BJ7" s="74">
        <f t="shared" si="37"/>
        <v>15</v>
      </c>
      <c r="BK7" s="173"/>
      <c r="BL7" s="77">
        <f t="shared" si="38"/>
        <v>5</v>
      </c>
      <c r="BM7" s="81">
        <f t="shared" si="39"/>
        <v>28</v>
      </c>
      <c r="BN7" s="79">
        <f t="shared" si="40"/>
        <v>3</v>
      </c>
      <c r="BO7" s="80">
        <v>3</v>
      </c>
      <c r="BP7" s="80">
        <f t="shared" si="82"/>
        <v>28</v>
      </c>
      <c r="BQ7" s="81">
        <f t="shared" si="41"/>
        <v>21</v>
      </c>
      <c r="BR7" s="79">
        <f t="shared" si="42"/>
        <v>10</v>
      </c>
      <c r="BS7" s="79">
        <f t="shared" si="43"/>
        <v>13</v>
      </c>
      <c r="BT7" s="82">
        <f t="shared" si="44"/>
        <v>25</v>
      </c>
      <c r="BU7" s="80">
        <f t="shared" si="45"/>
        <v>55</v>
      </c>
      <c r="BV7" s="80">
        <v>3</v>
      </c>
      <c r="BW7" s="80">
        <f t="shared" si="83"/>
        <v>28</v>
      </c>
      <c r="BX7" s="81">
        <f t="shared" si="46"/>
        <v>26</v>
      </c>
      <c r="BY7" s="79">
        <f t="shared" si="84"/>
        <v>4</v>
      </c>
      <c r="BZ7" s="79">
        <f t="shared" si="47"/>
        <v>17</v>
      </c>
      <c r="CA7" s="82">
        <f t="shared" si="48"/>
        <v>26</v>
      </c>
      <c r="CB7" s="80">
        <f t="shared" si="49"/>
        <v>82</v>
      </c>
      <c r="CC7" s="80">
        <v>3</v>
      </c>
      <c r="CD7" s="80">
        <f t="shared" si="85"/>
        <v>27</v>
      </c>
      <c r="CE7" s="81">
        <f t="shared" si="50"/>
        <v>5</v>
      </c>
      <c r="CF7" s="79">
        <f t="shared" si="51"/>
        <v>24</v>
      </c>
      <c r="CG7" s="79">
        <f t="shared" si="52"/>
        <v>41</v>
      </c>
      <c r="CH7" s="82">
        <f t="shared" si="53"/>
        <v>22</v>
      </c>
      <c r="CI7" s="80">
        <f t="shared" si="54"/>
        <v>105</v>
      </c>
      <c r="CJ7" s="80">
        <v>3</v>
      </c>
      <c r="CK7" s="80">
        <f t="shared" si="86"/>
        <v>26</v>
      </c>
      <c r="CL7" s="81">
        <f t="shared" si="55"/>
        <v>6</v>
      </c>
      <c r="CM7" s="79">
        <f t="shared" si="56"/>
        <v>20</v>
      </c>
      <c r="CN7" s="79">
        <f t="shared" si="57"/>
        <v>61</v>
      </c>
      <c r="CO7" s="82">
        <f t="shared" si="58"/>
        <v>17</v>
      </c>
      <c r="CP7" s="80">
        <f t="shared" si="59"/>
        <v>114.75</v>
      </c>
      <c r="CQ7" s="80">
        <v>3</v>
      </c>
      <c r="CR7" s="80">
        <f t="shared" si="87"/>
        <v>23</v>
      </c>
      <c r="CS7" s="81">
        <f t="shared" si="88"/>
        <v>15</v>
      </c>
      <c r="CT7" s="79">
        <f t="shared" si="60"/>
        <v>11</v>
      </c>
      <c r="CU7" s="79">
        <f t="shared" si="61"/>
        <v>72</v>
      </c>
      <c r="CV7" s="82">
        <f t="shared" si="62"/>
        <v>16</v>
      </c>
      <c r="CW7" s="80">
        <f t="shared" si="63"/>
        <v>135</v>
      </c>
      <c r="CX7" s="80">
        <v>3</v>
      </c>
      <c r="CY7" s="80">
        <f t="shared" si="89"/>
        <v>23</v>
      </c>
      <c r="CZ7" s="81" t="str">
        <f t="shared" si="64"/>
        <v>n/s</v>
      </c>
      <c r="DA7" s="79">
        <f t="shared" si="65"/>
        <v>0</v>
      </c>
      <c r="DB7" s="79">
        <f t="shared" si="66"/>
        <v>72</v>
      </c>
      <c r="DC7" s="82">
        <f t="shared" si="67"/>
        <v>20</v>
      </c>
      <c r="DD7" s="80">
        <f t="shared" si="68"/>
        <v>156</v>
      </c>
      <c r="DE7" s="80">
        <v>3</v>
      </c>
      <c r="DF7" s="80">
        <f t="shared" si="90"/>
        <v>23</v>
      </c>
      <c r="DG7" s="81">
        <f t="shared" si="69"/>
        <v>15</v>
      </c>
      <c r="DH7" s="79">
        <f t="shared" si="70"/>
        <v>11</v>
      </c>
      <c r="DI7" s="79">
        <f t="shared" si="71"/>
        <v>83</v>
      </c>
      <c r="DJ7" s="82">
        <f t="shared" si="72"/>
        <v>19</v>
      </c>
      <c r="DK7" s="80">
        <f t="shared" si="73"/>
        <v>171.25</v>
      </c>
      <c r="DL7" s="80">
        <v>3</v>
      </c>
      <c r="DM7" s="80">
        <f t="shared" si="91"/>
        <v>23</v>
      </c>
      <c r="DN7" s="85">
        <f t="shared" si="74"/>
        <v>-3</v>
      </c>
      <c r="DO7" s="86"/>
      <c r="DP7" s="87">
        <f t="shared" si="75"/>
        <v>80</v>
      </c>
      <c r="DQ7" s="88">
        <f t="shared" si="76"/>
        <v>18</v>
      </c>
      <c r="DR7" s="89">
        <f t="shared" si="77"/>
        <v>141</v>
      </c>
      <c r="DS7" s="90">
        <f t="shared" si="78"/>
        <v>165.75</v>
      </c>
      <c r="DT7" s="84">
        <v>3</v>
      </c>
      <c r="DU7" s="84">
        <v>1</v>
      </c>
      <c r="DV7" s="82">
        <f t="shared" si="79"/>
        <v>18</v>
      </c>
      <c r="DW7" s="157">
        <v>13</v>
      </c>
      <c r="DX7" s="91" t="str">
        <f t="shared" si="80"/>
        <v xml:space="preserve">Александр Раткин </v>
      </c>
      <c r="DY7" s="92">
        <f t="shared" si="81"/>
        <v>5</v>
      </c>
    </row>
    <row r="8" spans="1:129" s="96" customFormat="1">
      <c r="A8" s="60">
        <v>3</v>
      </c>
      <c r="B8" s="61" t="s">
        <v>56</v>
      </c>
      <c r="C8" s="62">
        <v>17.95</v>
      </c>
      <c r="D8" s="62">
        <v>8.15</v>
      </c>
      <c r="E8" s="62">
        <v>17.399999999999999</v>
      </c>
      <c r="F8" s="62">
        <v>5.7</v>
      </c>
      <c r="G8" s="62">
        <v>15.3</v>
      </c>
      <c r="H8" s="62">
        <v>1.9812240916849548</v>
      </c>
      <c r="I8" s="63">
        <v>16</v>
      </c>
      <c r="J8" s="64">
        <f t="shared" si="0"/>
        <v>1321.25094453625</v>
      </c>
      <c r="K8" s="65">
        <f t="shared" si="1"/>
        <v>54.654000283717863</v>
      </c>
      <c r="L8" s="66">
        <f>K8*$L$2</f>
        <v>2.7327000141858933</v>
      </c>
      <c r="M8" s="95">
        <f>K8*$M$2</f>
        <v>3.8257800198602507</v>
      </c>
      <c r="N8" s="67" t="s">
        <v>65</v>
      </c>
      <c r="O8" s="67" t="s">
        <v>66</v>
      </c>
      <c r="P8" s="68">
        <f t="shared" si="2"/>
        <v>61.212480317764012</v>
      </c>
      <c r="Q8" s="69">
        <v>1</v>
      </c>
      <c r="R8" s="69" t="s">
        <v>59</v>
      </c>
      <c r="S8" s="70">
        <v>4</v>
      </c>
      <c r="T8" s="71">
        <f t="shared" si="3"/>
        <v>0.99997083937098297</v>
      </c>
      <c r="U8" s="71">
        <f t="shared" si="4"/>
        <v>0.99997417903451558</v>
      </c>
      <c r="V8" s="71">
        <f t="shared" si="5"/>
        <v>0.9999778095902494</v>
      </c>
      <c r="W8" s="72">
        <v>0.64303240740740741</v>
      </c>
      <c r="X8" s="73">
        <f t="shared" si="6"/>
        <v>0.18817129629629631</v>
      </c>
      <c r="Y8" s="74">
        <f t="shared" si="7"/>
        <v>5</v>
      </c>
      <c r="Z8" s="73">
        <f t="shared" si="8"/>
        <v>0.18816712069812819</v>
      </c>
      <c r="AA8" s="74">
        <f t="shared" si="9"/>
        <v>6</v>
      </c>
      <c r="AB8" s="75">
        <v>0.6802893518518518</v>
      </c>
      <c r="AC8" s="73">
        <f t="shared" si="10"/>
        <v>0.12959490740740731</v>
      </c>
      <c r="AD8" s="74">
        <f t="shared" si="11"/>
        <v>9</v>
      </c>
      <c r="AE8" s="73">
        <f t="shared" si="12"/>
        <v>0.12959203164331035</v>
      </c>
      <c r="AF8" s="74">
        <f t="shared" si="13"/>
        <v>8</v>
      </c>
      <c r="AG8" s="75">
        <v>0.78244212962962956</v>
      </c>
      <c r="AH8" s="73">
        <f t="shared" si="14"/>
        <v>0.32410879629629624</v>
      </c>
      <c r="AI8" s="74">
        <f t="shared" si="15"/>
        <v>14</v>
      </c>
      <c r="AJ8" s="73">
        <f t="shared" si="16"/>
        <v>0.32410042749425388</v>
      </c>
      <c r="AK8" s="74">
        <f t="shared" si="17"/>
        <v>18</v>
      </c>
      <c r="AL8" s="75">
        <v>0.53615740740740747</v>
      </c>
      <c r="AM8" s="73">
        <f t="shared" si="18"/>
        <v>8.8240740740740786E-2</v>
      </c>
      <c r="AN8" s="74">
        <f t="shared" si="19"/>
        <v>3</v>
      </c>
      <c r="AO8" s="73">
        <f t="shared" si="20"/>
        <v>8.8238782642547059E-2</v>
      </c>
      <c r="AP8" s="74">
        <f t="shared" si="21"/>
        <v>3</v>
      </c>
      <c r="AQ8" s="75">
        <v>0.61048611111111117</v>
      </c>
      <c r="AR8" s="73">
        <f t="shared" si="22"/>
        <v>0.19034722222222228</v>
      </c>
      <c r="AS8" s="74">
        <f t="shared" si="23"/>
        <v>7</v>
      </c>
      <c r="AT8" s="73">
        <f t="shared" si="24"/>
        <v>0.19034299833936627</v>
      </c>
      <c r="AU8" s="74">
        <f t="shared" si="25"/>
        <v>7</v>
      </c>
      <c r="AV8" s="72">
        <v>0.80833333333333324</v>
      </c>
      <c r="AW8" s="73">
        <f t="shared" si="26"/>
        <v>0.12777777777777777</v>
      </c>
      <c r="AX8" s="74">
        <f t="shared" si="27"/>
        <v>9</v>
      </c>
      <c r="AY8" s="73">
        <f t="shared" si="28"/>
        <v>0.12777447843218809</v>
      </c>
      <c r="AZ8" s="74">
        <f t="shared" si="29"/>
        <v>10</v>
      </c>
      <c r="BA8" s="75">
        <v>0.70550925925925922</v>
      </c>
      <c r="BB8" s="73">
        <f t="shared" si="30"/>
        <v>6.6620370370370274E-2</v>
      </c>
      <c r="BC8" s="74">
        <f t="shared" si="31"/>
        <v>11</v>
      </c>
      <c r="BD8" s="73">
        <f t="shared" si="32"/>
        <v>6.6618892037054026E-2</v>
      </c>
      <c r="BE8" s="74">
        <f t="shared" si="33"/>
        <v>13</v>
      </c>
      <c r="BF8" s="75">
        <v>0.60685185185185186</v>
      </c>
      <c r="BG8" s="73">
        <f t="shared" si="34"/>
        <v>0.21796296296296297</v>
      </c>
      <c r="BH8" s="74">
        <f t="shared" si="35"/>
        <v>18</v>
      </c>
      <c r="BI8" s="73">
        <f t="shared" si="36"/>
        <v>0.21795660702586056</v>
      </c>
      <c r="BJ8" s="74">
        <f t="shared" si="37"/>
        <v>18</v>
      </c>
      <c r="BK8" s="173"/>
      <c r="BL8" s="77">
        <f t="shared" si="38"/>
        <v>4</v>
      </c>
      <c r="BM8" s="81">
        <f t="shared" si="39"/>
        <v>6</v>
      </c>
      <c r="BN8" s="79">
        <f t="shared" si="40"/>
        <v>25</v>
      </c>
      <c r="BO8" s="80">
        <v>4</v>
      </c>
      <c r="BP8" s="80">
        <f t="shared" si="82"/>
        <v>27</v>
      </c>
      <c r="BQ8" s="81">
        <f t="shared" si="41"/>
        <v>8</v>
      </c>
      <c r="BR8" s="79">
        <f t="shared" si="42"/>
        <v>23</v>
      </c>
      <c r="BS8" s="79">
        <f t="shared" si="43"/>
        <v>48</v>
      </c>
      <c r="BT8" s="82">
        <f t="shared" si="44"/>
        <v>5</v>
      </c>
      <c r="BU8" s="80">
        <f t="shared" si="45"/>
        <v>53</v>
      </c>
      <c r="BV8" s="80">
        <v>4</v>
      </c>
      <c r="BW8" s="80">
        <f t="shared" si="83"/>
        <v>27</v>
      </c>
      <c r="BX8" s="81">
        <f t="shared" si="46"/>
        <v>18</v>
      </c>
      <c r="BY8" s="79">
        <f t="shared" si="84"/>
        <v>12</v>
      </c>
      <c r="BZ8" s="79">
        <f t="shared" si="47"/>
        <v>60</v>
      </c>
      <c r="CA8" s="82">
        <f t="shared" si="48"/>
        <v>8</v>
      </c>
      <c r="CB8" s="80">
        <f t="shared" si="49"/>
        <v>72</v>
      </c>
      <c r="CC8" s="80">
        <v>4</v>
      </c>
      <c r="CD8" s="80">
        <f t="shared" si="85"/>
        <v>26</v>
      </c>
      <c r="CE8" s="81">
        <f t="shared" si="50"/>
        <v>3</v>
      </c>
      <c r="CF8" s="79">
        <f t="shared" si="51"/>
        <v>26</v>
      </c>
      <c r="CG8" s="79">
        <f t="shared" si="52"/>
        <v>86</v>
      </c>
      <c r="CH8" s="82">
        <f t="shared" si="53"/>
        <v>5</v>
      </c>
      <c r="CI8" s="80">
        <f t="shared" si="54"/>
        <v>88</v>
      </c>
      <c r="CJ8" s="80">
        <v>4</v>
      </c>
      <c r="CK8" s="80">
        <f t="shared" si="86"/>
        <v>25</v>
      </c>
      <c r="CL8" s="81">
        <f t="shared" si="55"/>
        <v>7</v>
      </c>
      <c r="CM8" s="79">
        <f t="shared" si="56"/>
        <v>19</v>
      </c>
      <c r="CN8" s="79">
        <f t="shared" si="57"/>
        <v>105</v>
      </c>
      <c r="CO8" s="82">
        <f t="shared" si="58"/>
        <v>5</v>
      </c>
      <c r="CP8" s="80">
        <f t="shared" si="59"/>
        <v>109.5</v>
      </c>
      <c r="CQ8" s="80">
        <v>4</v>
      </c>
      <c r="CR8" s="80">
        <f t="shared" si="87"/>
        <v>22</v>
      </c>
      <c r="CS8" s="81">
        <f t="shared" si="88"/>
        <v>10</v>
      </c>
      <c r="CT8" s="79">
        <f t="shared" si="60"/>
        <v>16</v>
      </c>
      <c r="CU8" s="79">
        <f t="shared" si="61"/>
        <v>121</v>
      </c>
      <c r="CV8" s="82">
        <f t="shared" si="62"/>
        <v>7</v>
      </c>
      <c r="CW8" s="80">
        <f t="shared" si="63"/>
        <v>132.5</v>
      </c>
      <c r="CX8" s="80">
        <v>4</v>
      </c>
      <c r="CY8" s="80">
        <f t="shared" si="89"/>
        <v>22</v>
      </c>
      <c r="CZ8" s="81">
        <f t="shared" si="64"/>
        <v>13</v>
      </c>
      <c r="DA8" s="79">
        <f t="shared" si="65"/>
        <v>13</v>
      </c>
      <c r="DB8" s="79">
        <f t="shared" si="66"/>
        <v>134</v>
      </c>
      <c r="DC8" s="82">
        <f t="shared" si="67"/>
        <v>6</v>
      </c>
      <c r="DD8" s="80">
        <f t="shared" si="68"/>
        <v>152</v>
      </c>
      <c r="DE8" s="80">
        <v>4</v>
      </c>
      <c r="DF8" s="80">
        <f t="shared" si="90"/>
        <v>22</v>
      </c>
      <c r="DG8" s="81">
        <f t="shared" si="69"/>
        <v>18</v>
      </c>
      <c r="DH8" s="79">
        <f t="shared" si="70"/>
        <v>8</v>
      </c>
      <c r="DI8" s="79">
        <f t="shared" si="71"/>
        <v>142</v>
      </c>
      <c r="DJ8" s="82">
        <f t="shared" si="72"/>
        <v>9</v>
      </c>
      <c r="DK8" s="80">
        <f t="shared" si="73"/>
        <v>166</v>
      </c>
      <c r="DL8" s="80">
        <v>4</v>
      </c>
      <c r="DM8" s="80">
        <f t="shared" si="91"/>
        <v>22</v>
      </c>
      <c r="DN8" s="85">
        <f t="shared" si="74"/>
        <v>-8</v>
      </c>
      <c r="DO8" s="86"/>
      <c r="DP8" s="87">
        <f t="shared" si="75"/>
        <v>134</v>
      </c>
      <c r="DQ8" s="88">
        <f t="shared" si="76"/>
        <v>10</v>
      </c>
      <c r="DR8" s="89">
        <f t="shared" si="77"/>
        <v>83</v>
      </c>
      <c r="DS8" s="90">
        <f t="shared" si="78"/>
        <v>158.25</v>
      </c>
      <c r="DT8" s="84">
        <v>4</v>
      </c>
      <c r="DU8" s="84">
        <v>1</v>
      </c>
      <c r="DV8" s="82">
        <f t="shared" si="79"/>
        <v>10</v>
      </c>
      <c r="DW8" s="157">
        <v>9</v>
      </c>
      <c r="DX8" s="91" t="str">
        <f t="shared" si="80"/>
        <v xml:space="preserve">Геннадий Гришин </v>
      </c>
      <c r="DY8" s="92">
        <f t="shared" si="81"/>
        <v>4</v>
      </c>
    </row>
    <row r="9" spans="1:129" s="96" customFormat="1">
      <c r="A9" s="60">
        <v>4</v>
      </c>
      <c r="B9" s="47" t="s">
        <v>67</v>
      </c>
      <c r="C9" s="97">
        <v>18.649999999999999</v>
      </c>
      <c r="D9" s="97">
        <v>9.1999999999999993</v>
      </c>
      <c r="E9" s="97">
        <v>18.899999999999999</v>
      </c>
      <c r="F9" s="97">
        <v>6.3</v>
      </c>
      <c r="G9" s="97">
        <v>16</v>
      </c>
      <c r="H9" s="97">
        <v>1.85</v>
      </c>
      <c r="I9" s="98">
        <v>18.5</v>
      </c>
      <c r="J9" s="99">
        <f t="shared" si="0"/>
        <v>1564.4179573250001</v>
      </c>
      <c r="K9" s="100">
        <f t="shared" si="1"/>
        <v>49.366924408491968</v>
      </c>
      <c r="L9" s="101">
        <f>K9*$L$2</f>
        <v>2.4683462204245985</v>
      </c>
      <c r="M9" s="47"/>
      <c r="N9" t="s">
        <v>68</v>
      </c>
      <c r="O9" t="s">
        <v>69</v>
      </c>
      <c r="P9" s="68">
        <f t="shared" si="2"/>
        <v>51.835270628916568</v>
      </c>
      <c r="Q9" s="69">
        <v>1</v>
      </c>
      <c r="R9" s="69" t="s">
        <v>59</v>
      </c>
      <c r="S9" s="70">
        <v>0</v>
      </c>
      <c r="T9" s="71">
        <f t="shared" si="3"/>
        <v>1.0176021187564701</v>
      </c>
      <c r="U9" s="71">
        <f t="shared" si="4"/>
        <v>1.0155548005398669</v>
      </c>
      <c r="V9" s="71">
        <f t="shared" si="5"/>
        <v>1.0133384969155237</v>
      </c>
      <c r="W9" s="72">
        <v>0.65844907407407405</v>
      </c>
      <c r="X9" s="73">
        <f t="shared" si="6"/>
        <v>0.20358796296296294</v>
      </c>
      <c r="Y9" s="74">
        <f t="shared" si="7"/>
        <v>21</v>
      </c>
      <c r="Z9" s="73">
        <f t="shared" si="8"/>
        <v>0.20630352037898217</v>
      </c>
      <c r="AA9" s="74">
        <f t="shared" si="9"/>
        <v>22</v>
      </c>
      <c r="AB9" s="75">
        <v>0.66895833333333332</v>
      </c>
      <c r="AC9" s="73">
        <f t="shared" si="10"/>
        <v>0.11826388888888884</v>
      </c>
      <c r="AD9" s="74">
        <f t="shared" si="11"/>
        <v>2</v>
      </c>
      <c r="AE9" s="73">
        <f t="shared" si="12"/>
        <v>0.11984135140605112</v>
      </c>
      <c r="AF9" s="74">
        <f t="shared" si="13"/>
        <v>1</v>
      </c>
      <c r="AG9" s="75">
        <v>0.7197337962962963</v>
      </c>
      <c r="AH9" s="73">
        <f t="shared" si="14"/>
        <v>0.26140046296296299</v>
      </c>
      <c r="AI9" s="74">
        <f t="shared" si="15"/>
        <v>10</v>
      </c>
      <c r="AJ9" s="73">
        <f t="shared" si="16"/>
        <v>0.26546649502538072</v>
      </c>
      <c r="AK9" s="74">
        <f t="shared" si="17"/>
        <v>10</v>
      </c>
      <c r="AL9" s="75">
        <v>0.53670138888888885</v>
      </c>
      <c r="AM9" s="73">
        <f t="shared" si="18"/>
        <v>8.8784722222222168E-2</v>
      </c>
      <c r="AN9" s="74">
        <f t="shared" si="19"/>
        <v>4</v>
      </c>
      <c r="AO9" s="73">
        <f t="shared" si="20"/>
        <v>8.9968976965728906E-2</v>
      </c>
      <c r="AP9" s="74">
        <f t="shared" si="21"/>
        <v>4</v>
      </c>
      <c r="AQ9" s="75">
        <v>0.59134259259259259</v>
      </c>
      <c r="AR9" s="73">
        <f t="shared" si="22"/>
        <v>0.17120370370370369</v>
      </c>
      <c r="AS9" s="74">
        <f t="shared" si="23"/>
        <v>2</v>
      </c>
      <c r="AT9" s="73">
        <f t="shared" si="24"/>
        <v>0.17348730377748178</v>
      </c>
      <c r="AU9" s="74">
        <f t="shared" si="25"/>
        <v>1</v>
      </c>
      <c r="AV9" s="72">
        <v>0.7973148148148147</v>
      </c>
      <c r="AW9" s="73">
        <f t="shared" si="26"/>
        <v>0.11675925925925923</v>
      </c>
      <c r="AX9" s="74">
        <f t="shared" si="27"/>
        <v>3</v>
      </c>
      <c r="AY9" s="73">
        <f t="shared" si="28"/>
        <v>0.11857542624821961</v>
      </c>
      <c r="AZ9" s="74">
        <f t="shared" si="29"/>
        <v>3</v>
      </c>
      <c r="BA9" s="75">
        <v>0.69988425925925923</v>
      </c>
      <c r="BB9" s="73">
        <f t="shared" si="30"/>
        <v>6.0995370370370283E-2</v>
      </c>
      <c r="BC9" s="74">
        <f t="shared" si="31"/>
        <v>1</v>
      </c>
      <c r="BD9" s="73">
        <f t="shared" si="32"/>
        <v>6.180895692991669E-2</v>
      </c>
      <c r="BE9" s="74">
        <f t="shared" si="33"/>
        <v>1</v>
      </c>
      <c r="BF9" s="75">
        <v>0.58877314814814818</v>
      </c>
      <c r="BG9" s="73">
        <f t="shared" si="34"/>
        <v>0.19988425925925929</v>
      </c>
      <c r="BH9" s="74">
        <f t="shared" si="35"/>
        <v>5</v>
      </c>
      <c r="BI9" s="73">
        <f t="shared" si="36"/>
        <v>0.20340264572828984</v>
      </c>
      <c r="BJ9" s="74">
        <f t="shared" si="37"/>
        <v>7</v>
      </c>
      <c r="BK9" s="173"/>
      <c r="BL9" s="77">
        <f t="shared" si="38"/>
        <v>0</v>
      </c>
      <c r="BM9" s="81">
        <f t="shared" si="39"/>
        <v>22</v>
      </c>
      <c r="BN9" s="79">
        <f t="shared" si="40"/>
        <v>9</v>
      </c>
      <c r="BO9" s="80">
        <v>5</v>
      </c>
      <c r="BP9" s="80">
        <f t="shared" si="82"/>
        <v>26</v>
      </c>
      <c r="BQ9" s="81">
        <f t="shared" si="41"/>
        <v>1</v>
      </c>
      <c r="BR9" s="79">
        <f t="shared" si="42"/>
        <v>30.25</v>
      </c>
      <c r="BS9" s="79">
        <f t="shared" si="43"/>
        <v>39.25</v>
      </c>
      <c r="BT9" s="82">
        <f t="shared" si="44"/>
        <v>9</v>
      </c>
      <c r="BU9" s="80">
        <f t="shared" si="45"/>
        <v>48</v>
      </c>
      <c r="BV9" s="80">
        <v>5</v>
      </c>
      <c r="BW9" s="80">
        <f t="shared" si="83"/>
        <v>26</v>
      </c>
      <c r="BX9" s="81">
        <f t="shared" si="46"/>
        <v>10</v>
      </c>
      <c r="BY9" s="79">
        <f t="shared" si="84"/>
        <v>20</v>
      </c>
      <c r="BZ9" s="79">
        <f t="shared" si="47"/>
        <v>59.25</v>
      </c>
      <c r="CA9" s="82">
        <f t="shared" si="48"/>
        <v>9</v>
      </c>
      <c r="CB9" s="80">
        <f t="shared" si="49"/>
        <v>71</v>
      </c>
      <c r="CC9" s="80">
        <v>5</v>
      </c>
      <c r="CD9" s="80">
        <f t="shared" si="85"/>
        <v>25</v>
      </c>
      <c r="CE9" s="81">
        <f t="shared" si="50"/>
        <v>4</v>
      </c>
      <c r="CF9" s="79">
        <f t="shared" si="51"/>
        <v>25</v>
      </c>
      <c r="CG9" s="79">
        <f t="shared" si="52"/>
        <v>84.25</v>
      </c>
      <c r="CH9" s="82">
        <f t="shared" si="53"/>
        <v>7</v>
      </c>
      <c r="CI9" s="80">
        <f t="shared" si="54"/>
        <v>86</v>
      </c>
      <c r="CJ9" s="80">
        <v>5</v>
      </c>
      <c r="CK9" s="80">
        <f t="shared" si="86"/>
        <v>24</v>
      </c>
      <c r="CL9" s="81">
        <f t="shared" si="55"/>
        <v>1</v>
      </c>
      <c r="CM9" s="79">
        <f t="shared" si="56"/>
        <v>25.25</v>
      </c>
      <c r="CN9" s="79">
        <f t="shared" si="57"/>
        <v>109.5</v>
      </c>
      <c r="CO9" s="82">
        <f t="shared" si="58"/>
        <v>4</v>
      </c>
      <c r="CP9" s="80">
        <f t="shared" si="59"/>
        <v>105</v>
      </c>
      <c r="CQ9" s="80">
        <v>5</v>
      </c>
      <c r="CR9" s="80">
        <f t="shared" si="87"/>
        <v>21</v>
      </c>
      <c r="CS9" s="81">
        <f t="shared" si="88"/>
        <v>3</v>
      </c>
      <c r="CT9" s="79">
        <f t="shared" si="60"/>
        <v>23</v>
      </c>
      <c r="CU9" s="79">
        <f t="shared" si="61"/>
        <v>132.5</v>
      </c>
      <c r="CV9" s="82">
        <f t="shared" si="62"/>
        <v>4</v>
      </c>
      <c r="CW9" s="80">
        <f t="shared" si="63"/>
        <v>124</v>
      </c>
      <c r="CX9" s="80">
        <v>5</v>
      </c>
      <c r="CY9" s="80">
        <f t="shared" si="89"/>
        <v>21</v>
      </c>
      <c r="CZ9" s="81">
        <f t="shared" si="64"/>
        <v>1</v>
      </c>
      <c r="DA9" s="79">
        <f t="shared" si="65"/>
        <v>25.25</v>
      </c>
      <c r="DB9" s="79">
        <f t="shared" si="66"/>
        <v>157.75</v>
      </c>
      <c r="DC9" s="82">
        <f t="shared" si="67"/>
        <v>2</v>
      </c>
      <c r="DD9" s="80">
        <f t="shared" si="68"/>
        <v>146</v>
      </c>
      <c r="DE9" s="80">
        <v>5</v>
      </c>
      <c r="DF9" s="80">
        <f t="shared" si="90"/>
        <v>21</v>
      </c>
      <c r="DG9" s="81">
        <f t="shared" si="69"/>
        <v>7</v>
      </c>
      <c r="DH9" s="79">
        <f t="shared" si="70"/>
        <v>19</v>
      </c>
      <c r="DI9" s="79">
        <f t="shared" si="71"/>
        <v>176.75</v>
      </c>
      <c r="DJ9" s="82">
        <f t="shared" si="72"/>
        <v>2</v>
      </c>
      <c r="DK9" s="80">
        <f t="shared" si="73"/>
        <v>166</v>
      </c>
      <c r="DL9" s="80">
        <v>5</v>
      </c>
      <c r="DM9" s="80">
        <f t="shared" si="91"/>
        <v>21</v>
      </c>
      <c r="DN9" s="85">
        <f t="shared" si="74"/>
        <v>-9</v>
      </c>
      <c r="DO9" s="86"/>
      <c r="DP9" s="87">
        <f t="shared" si="75"/>
        <v>167.75</v>
      </c>
      <c r="DQ9" s="88">
        <f t="shared" si="76"/>
        <v>2</v>
      </c>
      <c r="DR9" s="89">
        <f t="shared" si="77"/>
        <v>49</v>
      </c>
      <c r="DS9" s="90">
        <f t="shared" si="78"/>
        <v>156</v>
      </c>
      <c r="DT9" s="84">
        <v>5</v>
      </c>
      <c r="DU9" s="84">
        <v>1</v>
      </c>
      <c r="DV9" s="82">
        <f t="shared" si="79"/>
        <v>2</v>
      </c>
      <c r="DW9" s="157">
        <v>2</v>
      </c>
      <c r="DX9" s="91" t="str">
        <f t="shared" si="80"/>
        <v>Александр Синицын</v>
      </c>
      <c r="DY9" s="92">
        <f t="shared" si="81"/>
        <v>0</v>
      </c>
    </row>
    <row r="10" spans="1:129" s="96" customFormat="1">
      <c r="A10" s="60">
        <v>6</v>
      </c>
      <c r="B10" s="102" t="s">
        <v>70</v>
      </c>
      <c r="C10" s="103">
        <v>17</v>
      </c>
      <c r="D10" s="103">
        <v>9.0299999999999994</v>
      </c>
      <c r="E10" s="103">
        <v>16.3</v>
      </c>
      <c r="F10" s="103">
        <v>6.15</v>
      </c>
      <c r="G10" s="103">
        <v>15.3</v>
      </c>
      <c r="H10" s="103">
        <v>2.2999999999999998</v>
      </c>
      <c r="I10" s="104">
        <v>15</v>
      </c>
      <c r="J10" s="105">
        <f t="shared" si="0"/>
        <v>1365.8313392775001</v>
      </c>
      <c r="K10" s="106">
        <f t="shared" si="1"/>
        <v>45.974129586407059</v>
      </c>
      <c r="L10" s="102"/>
      <c r="M10" s="107"/>
      <c r="N10" s="108" t="s">
        <v>71</v>
      </c>
      <c r="O10" s="108" t="s">
        <v>72</v>
      </c>
      <c r="P10" s="68">
        <f t="shared" si="2"/>
        <v>45.974129586407059</v>
      </c>
      <c r="Q10" s="69">
        <v>1</v>
      </c>
      <c r="R10" s="69" t="s">
        <v>59</v>
      </c>
      <c r="S10" s="70">
        <v>6</v>
      </c>
      <c r="T10" s="71">
        <f t="shared" si="3"/>
        <v>1.0289416679998484</v>
      </c>
      <c r="U10" s="71">
        <f t="shared" si="4"/>
        <v>1.0255423312511285</v>
      </c>
      <c r="V10" s="71">
        <f t="shared" si="5"/>
        <v>1.0218723196565442</v>
      </c>
      <c r="W10" s="72">
        <v>0.63645833333333335</v>
      </c>
      <c r="X10" s="73">
        <f t="shared" si="6"/>
        <v>0.18159722222222224</v>
      </c>
      <c r="Y10" s="74">
        <f t="shared" si="7"/>
        <v>3</v>
      </c>
      <c r="Z10" s="73">
        <f t="shared" si="8"/>
        <v>0.18556917471540718</v>
      </c>
      <c r="AA10" s="74">
        <f t="shared" si="9"/>
        <v>4</v>
      </c>
      <c r="AB10" s="75">
        <v>0.66892361111111109</v>
      </c>
      <c r="AC10" s="73">
        <f t="shared" si="10"/>
        <v>0.11822916666666661</v>
      </c>
      <c r="AD10" s="74">
        <f t="shared" si="11"/>
        <v>1</v>
      </c>
      <c r="AE10" s="73">
        <f t="shared" si="12"/>
        <v>0.12081511279272679</v>
      </c>
      <c r="AF10" s="74">
        <f t="shared" si="13"/>
        <v>2</v>
      </c>
      <c r="AG10" s="75">
        <v>0.70505787037037038</v>
      </c>
      <c r="AH10" s="73">
        <f t="shared" si="14"/>
        <v>0.24672453703703706</v>
      </c>
      <c r="AI10" s="74">
        <f t="shared" si="15"/>
        <v>4</v>
      </c>
      <c r="AJ10" s="73">
        <f t="shared" si="16"/>
        <v>0.2530264568898184</v>
      </c>
      <c r="AK10" s="74">
        <f t="shared" si="17"/>
        <v>4</v>
      </c>
      <c r="AL10" s="75">
        <v>0.53741898148148148</v>
      </c>
      <c r="AM10" s="73">
        <f t="shared" si="18"/>
        <v>8.9502314814814798E-2</v>
      </c>
      <c r="AN10" s="74">
        <f t="shared" si="19"/>
        <v>5</v>
      </c>
      <c r="AO10" s="73">
        <f t="shared" si="20"/>
        <v>9.1459938054445078E-2</v>
      </c>
      <c r="AP10" s="74">
        <f t="shared" si="21"/>
        <v>6</v>
      </c>
      <c r="AQ10" s="75">
        <v>0.61701388888888886</v>
      </c>
      <c r="AR10" s="73">
        <f t="shared" si="22"/>
        <v>0.19687499999999997</v>
      </c>
      <c r="AS10" s="74">
        <f t="shared" si="23"/>
        <v>9</v>
      </c>
      <c r="AT10" s="73">
        <f t="shared" si="24"/>
        <v>0.20118111293238211</v>
      </c>
      <c r="AU10" s="74">
        <f t="shared" si="25"/>
        <v>14</v>
      </c>
      <c r="AV10" s="72">
        <v>0.80401620370370364</v>
      </c>
      <c r="AW10" s="73">
        <f t="shared" si="26"/>
        <v>0.12346064814814817</v>
      </c>
      <c r="AX10" s="74">
        <f t="shared" si="27"/>
        <v>7</v>
      </c>
      <c r="AY10" s="73">
        <f t="shared" si="28"/>
        <v>0.12661412091962718</v>
      </c>
      <c r="AZ10" s="74">
        <f t="shared" si="29"/>
        <v>8</v>
      </c>
      <c r="BA10" s="75">
        <v>0.70164351851851858</v>
      </c>
      <c r="BB10" s="73">
        <f t="shared" si="30"/>
        <v>6.2754629629629632E-2</v>
      </c>
      <c r="BC10" s="74">
        <f t="shared" si="31"/>
        <v>4</v>
      </c>
      <c r="BD10" s="73">
        <f t="shared" si="32"/>
        <v>6.4127218948816928E-2</v>
      </c>
      <c r="BE10" s="74">
        <f t="shared" si="33"/>
        <v>5</v>
      </c>
      <c r="BF10" s="75">
        <v>0.59803240740740737</v>
      </c>
      <c r="BG10" s="73">
        <f t="shared" si="34"/>
        <v>0.20914351851851848</v>
      </c>
      <c r="BH10" s="74">
        <f t="shared" si="35"/>
        <v>12</v>
      </c>
      <c r="BI10" s="73">
        <f t="shared" si="36"/>
        <v>0.21519648079580159</v>
      </c>
      <c r="BJ10" s="74">
        <f t="shared" si="37"/>
        <v>16</v>
      </c>
      <c r="BK10" s="173"/>
      <c r="BL10" s="77">
        <f t="shared" si="38"/>
        <v>6</v>
      </c>
      <c r="BM10" s="81">
        <f t="shared" si="39"/>
        <v>4</v>
      </c>
      <c r="BN10" s="79">
        <f t="shared" si="40"/>
        <v>27</v>
      </c>
      <c r="BO10" s="80">
        <v>6</v>
      </c>
      <c r="BP10" s="80">
        <f t="shared" si="82"/>
        <v>25</v>
      </c>
      <c r="BQ10" s="81">
        <f t="shared" si="41"/>
        <v>2</v>
      </c>
      <c r="BR10" s="79">
        <f t="shared" si="42"/>
        <v>29</v>
      </c>
      <c r="BS10" s="79">
        <f t="shared" si="43"/>
        <v>56</v>
      </c>
      <c r="BT10" s="82">
        <f t="shared" si="44"/>
        <v>2</v>
      </c>
      <c r="BU10" s="80">
        <f t="shared" si="45"/>
        <v>45</v>
      </c>
      <c r="BV10" s="80">
        <v>6</v>
      </c>
      <c r="BW10" s="80">
        <f t="shared" si="83"/>
        <v>25</v>
      </c>
      <c r="BX10" s="81">
        <f t="shared" si="46"/>
        <v>4</v>
      </c>
      <c r="BY10" s="79">
        <f t="shared" si="84"/>
        <v>26</v>
      </c>
      <c r="BZ10" s="79">
        <f t="shared" si="47"/>
        <v>82</v>
      </c>
      <c r="CA10" s="82">
        <f t="shared" si="48"/>
        <v>3</v>
      </c>
      <c r="CB10" s="80">
        <f t="shared" si="49"/>
        <v>67</v>
      </c>
      <c r="CC10" s="80">
        <v>6</v>
      </c>
      <c r="CD10" s="80">
        <f t="shared" si="85"/>
        <v>24</v>
      </c>
      <c r="CE10" s="81">
        <f t="shared" si="50"/>
        <v>6</v>
      </c>
      <c r="CF10" s="79">
        <f t="shared" si="51"/>
        <v>23</v>
      </c>
      <c r="CG10" s="79">
        <f t="shared" si="52"/>
        <v>105</v>
      </c>
      <c r="CH10" s="82">
        <f t="shared" si="53"/>
        <v>3</v>
      </c>
      <c r="CI10" s="80">
        <f t="shared" si="54"/>
        <v>86</v>
      </c>
      <c r="CJ10" s="80">
        <v>6</v>
      </c>
      <c r="CK10" s="80">
        <f t="shared" si="86"/>
        <v>23</v>
      </c>
      <c r="CL10" s="81">
        <f t="shared" si="55"/>
        <v>14</v>
      </c>
      <c r="CM10" s="79">
        <f t="shared" si="56"/>
        <v>12</v>
      </c>
      <c r="CN10" s="79">
        <f t="shared" si="57"/>
        <v>117</v>
      </c>
      <c r="CO10" s="82">
        <f t="shared" si="58"/>
        <v>2</v>
      </c>
      <c r="CP10" s="80">
        <f t="shared" si="59"/>
        <v>104</v>
      </c>
      <c r="CQ10" s="80">
        <v>6</v>
      </c>
      <c r="CR10" s="80">
        <f t="shared" si="87"/>
        <v>20</v>
      </c>
      <c r="CS10" s="81">
        <f t="shared" si="88"/>
        <v>8</v>
      </c>
      <c r="CT10" s="79">
        <f t="shared" si="60"/>
        <v>18</v>
      </c>
      <c r="CU10" s="79">
        <f t="shared" si="61"/>
        <v>135</v>
      </c>
      <c r="CV10" s="82">
        <f t="shared" si="62"/>
        <v>3</v>
      </c>
      <c r="CW10" s="80">
        <f t="shared" si="63"/>
        <v>123</v>
      </c>
      <c r="CX10" s="80">
        <v>6</v>
      </c>
      <c r="CY10" s="80">
        <f t="shared" si="89"/>
        <v>20</v>
      </c>
      <c r="CZ10" s="81">
        <f t="shared" si="64"/>
        <v>5</v>
      </c>
      <c r="DA10" s="79">
        <f t="shared" si="65"/>
        <v>21</v>
      </c>
      <c r="DB10" s="79">
        <f t="shared" si="66"/>
        <v>156</v>
      </c>
      <c r="DC10" s="82">
        <f t="shared" si="67"/>
        <v>3</v>
      </c>
      <c r="DD10" s="80">
        <f t="shared" si="68"/>
        <v>134</v>
      </c>
      <c r="DE10" s="80">
        <v>6</v>
      </c>
      <c r="DF10" s="80">
        <f t="shared" si="90"/>
        <v>20</v>
      </c>
      <c r="DG10" s="81">
        <f t="shared" si="69"/>
        <v>16</v>
      </c>
      <c r="DH10" s="79">
        <f t="shared" si="70"/>
        <v>10</v>
      </c>
      <c r="DI10" s="79">
        <f t="shared" si="71"/>
        <v>166</v>
      </c>
      <c r="DJ10" s="82">
        <f t="shared" si="72"/>
        <v>4</v>
      </c>
      <c r="DK10" s="80">
        <f t="shared" si="73"/>
        <v>154.30000000000001</v>
      </c>
      <c r="DL10" s="80">
        <v>6</v>
      </c>
      <c r="DM10" s="80">
        <f t="shared" si="91"/>
        <v>20</v>
      </c>
      <c r="DN10" s="85">
        <f t="shared" si="74"/>
        <v>-10</v>
      </c>
      <c r="DO10" s="86"/>
      <c r="DP10" s="87">
        <f t="shared" si="75"/>
        <v>156</v>
      </c>
      <c r="DQ10" s="88">
        <f t="shared" si="76"/>
        <v>5</v>
      </c>
      <c r="DR10" s="89">
        <f t="shared" si="77"/>
        <v>59</v>
      </c>
      <c r="DS10" s="90">
        <f t="shared" si="78"/>
        <v>148</v>
      </c>
      <c r="DT10" s="84">
        <v>6</v>
      </c>
      <c r="DU10" s="84">
        <v>1</v>
      </c>
      <c r="DV10" s="82">
        <f t="shared" si="79"/>
        <v>5</v>
      </c>
      <c r="DW10" s="157">
        <v>5</v>
      </c>
      <c r="DX10" s="91" t="str">
        <f t="shared" si="80"/>
        <v xml:space="preserve">Александр Клевцов </v>
      </c>
      <c r="DY10" s="92">
        <f t="shared" si="81"/>
        <v>6</v>
      </c>
    </row>
    <row r="11" spans="1:129" s="96" customFormat="1">
      <c r="A11" s="60">
        <v>7</v>
      </c>
      <c r="B11" s="102" t="s">
        <v>70</v>
      </c>
      <c r="C11" s="109">
        <v>17.3</v>
      </c>
      <c r="D11" s="109">
        <v>8.75</v>
      </c>
      <c r="E11" s="109">
        <v>16.8</v>
      </c>
      <c r="F11" s="109">
        <v>6.6</v>
      </c>
      <c r="G11" s="109">
        <v>15.3</v>
      </c>
      <c r="H11" s="109">
        <v>1.7678614971958058</v>
      </c>
      <c r="I11" s="110">
        <v>15</v>
      </c>
      <c r="J11" s="105">
        <f t="shared" si="0"/>
        <v>1411.5824235275002</v>
      </c>
      <c r="K11" s="106">
        <f t="shared" si="1"/>
        <v>50.123841522784772</v>
      </c>
      <c r="L11" s="102"/>
      <c r="M11" s="107"/>
      <c r="N11" s="108" t="s">
        <v>73</v>
      </c>
      <c r="O11" s="108" t="s">
        <v>74</v>
      </c>
      <c r="P11" s="68">
        <f t="shared" si="2"/>
        <v>50.123841522784772</v>
      </c>
      <c r="Q11" s="69">
        <v>1</v>
      </c>
      <c r="R11" s="69" t="s">
        <v>59</v>
      </c>
      <c r="S11" s="70">
        <v>7</v>
      </c>
      <c r="T11" s="71">
        <f t="shared" si="3"/>
        <v>1.0208873018553823</v>
      </c>
      <c r="U11" s="71">
        <f t="shared" si="4"/>
        <v>1.0184509528408745</v>
      </c>
      <c r="V11" s="71">
        <f t="shared" si="5"/>
        <v>1.0158155686778751</v>
      </c>
      <c r="W11" s="72">
        <v>0.64532407407407411</v>
      </c>
      <c r="X11" s="73">
        <f t="shared" si="6"/>
        <v>0.190462962962963</v>
      </c>
      <c r="Y11" s="74">
        <f t="shared" si="7"/>
        <v>9</v>
      </c>
      <c r="Z11" s="73">
        <f t="shared" si="8"/>
        <v>0.19347524303429534</v>
      </c>
      <c r="AA11" s="74">
        <f t="shared" si="9"/>
        <v>11</v>
      </c>
      <c r="AB11" s="75">
        <v>0.67688657407407404</v>
      </c>
      <c r="AC11" s="73">
        <f t="shared" si="10"/>
        <v>0.12619212962962956</v>
      </c>
      <c r="AD11" s="74">
        <f t="shared" si="11"/>
        <v>8</v>
      </c>
      <c r="AE11" s="73">
        <f t="shared" si="12"/>
        <v>0.12818792992239428</v>
      </c>
      <c r="AF11" s="74">
        <f t="shared" si="13"/>
        <v>7</v>
      </c>
      <c r="AG11" s="75">
        <v>0.7094907407407407</v>
      </c>
      <c r="AH11" s="73">
        <f t="shared" si="14"/>
        <v>0.25115740740740738</v>
      </c>
      <c r="AI11" s="74">
        <f t="shared" si="15"/>
        <v>5</v>
      </c>
      <c r="AJ11" s="73">
        <f t="shared" si="16"/>
        <v>0.25579150088711777</v>
      </c>
      <c r="AK11" s="74">
        <f t="shared" si="17"/>
        <v>7</v>
      </c>
      <c r="AL11" s="75">
        <v>0.53873842592592591</v>
      </c>
      <c r="AM11" s="73">
        <f t="shared" si="18"/>
        <v>9.0821759259259227E-2</v>
      </c>
      <c r="AN11" s="74">
        <f t="shared" si="19"/>
        <v>8</v>
      </c>
      <c r="AO11" s="73">
        <f t="shared" si="20"/>
        <v>9.2258157030269489E-2</v>
      </c>
      <c r="AP11" s="74">
        <f t="shared" si="21"/>
        <v>8</v>
      </c>
      <c r="AQ11" s="75">
        <v>0.61760416666666662</v>
      </c>
      <c r="AR11" s="73">
        <f t="shared" si="22"/>
        <v>0.19746527777777773</v>
      </c>
      <c r="AS11" s="74">
        <f t="shared" si="23"/>
        <v>11</v>
      </c>
      <c r="AT11" s="73">
        <f t="shared" si="24"/>
        <v>0.20058830343996786</v>
      </c>
      <c r="AU11" s="74">
        <f t="shared" si="25"/>
        <v>13</v>
      </c>
      <c r="AV11" s="72">
        <v>0.79940972222222217</v>
      </c>
      <c r="AW11" s="73">
        <f t="shared" si="26"/>
        <v>0.11885416666666671</v>
      </c>
      <c r="AX11" s="74">
        <f t="shared" si="27"/>
        <v>4</v>
      </c>
      <c r="AY11" s="73">
        <f t="shared" si="28"/>
        <v>0.12104713929077481</v>
      </c>
      <c r="AZ11" s="74">
        <f t="shared" si="29"/>
        <v>4</v>
      </c>
      <c r="BA11" s="75">
        <v>0.70162037037037039</v>
      </c>
      <c r="BB11" s="73">
        <f t="shared" si="30"/>
        <v>6.2731481481481444E-2</v>
      </c>
      <c r="BC11" s="74">
        <f t="shared" si="31"/>
        <v>3</v>
      </c>
      <c r="BD11" s="73">
        <f t="shared" si="32"/>
        <v>6.3723615535116671E-2</v>
      </c>
      <c r="BE11" s="74">
        <f t="shared" si="33"/>
        <v>3</v>
      </c>
      <c r="BF11" s="75">
        <v>0.57604166666666667</v>
      </c>
      <c r="BG11" s="73">
        <f t="shared" si="34"/>
        <v>0.18715277777777778</v>
      </c>
      <c r="BH11" s="74">
        <f t="shared" si="35"/>
        <v>1</v>
      </c>
      <c r="BI11" s="73">
        <f t="shared" si="36"/>
        <v>0.19106189434029552</v>
      </c>
      <c r="BJ11" s="74">
        <f t="shared" si="37"/>
        <v>1</v>
      </c>
      <c r="BK11" s="173"/>
      <c r="BL11" s="77">
        <f t="shared" si="38"/>
        <v>7</v>
      </c>
      <c r="BM11" s="81">
        <f t="shared" si="39"/>
        <v>11</v>
      </c>
      <c r="BN11" s="79">
        <f t="shared" si="40"/>
        <v>20</v>
      </c>
      <c r="BO11" s="80">
        <v>7</v>
      </c>
      <c r="BP11" s="80">
        <f t="shared" si="82"/>
        <v>24</v>
      </c>
      <c r="BQ11" s="81">
        <f t="shared" si="41"/>
        <v>7</v>
      </c>
      <c r="BR11" s="79">
        <f t="shared" si="42"/>
        <v>24</v>
      </c>
      <c r="BS11" s="79">
        <f t="shared" si="43"/>
        <v>44</v>
      </c>
      <c r="BT11" s="82">
        <f t="shared" si="44"/>
        <v>7</v>
      </c>
      <c r="BU11" s="80">
        <f t="shared" si="45"/>
        <v>44</v>
      </c>
      <c r="BV11" s="80">
        <v>7</v>
      </c>
      <c r="BW11" s="80">
        <f t="shared" si="83"/>
        <v>24</v>
      </c>
      <c r="BX11" s="81">
        <f t="shared" si="46"/>
        <v>7</v>
      </c>
      <c r="BY11" s="79">
        <f t="shared" si="84"/>
        <v>23</v>
      </c>
      <c r="BZ11" s="79">
        <f t="shared" si="47"/>
        <v>67</v>
      </c>
      <c r="CA11" s="82">
        <f t="shared" si="48"/>
        <v>6</v>
      </c>
      <c r="CB11" s="80">
        <f t="shared" si="49"/>
        <v>62</v>
      </c>
      <c r="CC11" s="80">
        <v>7</v>
      </c>
      <c r="CD11" s="80">
        <f t="shared" si="85"/>
        <v>23</v>
      </c>
      <c r="CE11" s="81">
        <f t="shared" si="50"/>
        <v>8</v>
      </c>
      <c r="CF11" s="79">
        <f t="shared" si="51"/>
        <v>21</v>
      </c>
      <c r="CG11" s="79">
        <f t="shared" si="52"/>
        <v>88</v>
      </c>
      <c r="CH11" s="82">
        <f t="shared" si="53"/>
        <v>4</v>
      </c>
      <c r="CI11" s="80">
        <f t="shared" si="54"/>
        <v>84.25</v>
      </c>
      <c r="CJ11" s="80">
        <v>7</v>
      </c>
      <c r="CK11" s="80">
        <f t="shared" si="86"/>
        <v>22</v>
      </c>
      <c r="CL11" s="81">
        <f t="shared" si="55"/>
        <v>13</v>
      </c>
      <c r="CM11" s="79">
        <f t="shared" si="56"/>
        <v>13</v>
      </c>
      <c r="CN11" s="79">
        <f t="shared" si="57"/>
        <v>101</v>
      </c>
      <c r="CO11" s="82">
        <f t="shared" si="58"/>
        <v>7</v>
      </c>
      <c r="CP11" s="80">
        <f t="shared" si="59"/>
        <v>101</v>
      </c>
      <c r="CQ11" s="80">
        <v>7</v>
      </c>
      <c r="CR11" s="80">
        <f t="shared" si="87"/>
        <v>19</v>
      </c>
      <c r="CS11" s="81">
        <f t="shared" si="88"/>
        <v>4</v>
      </c>
      <c r="CT11" s="79">
        <f t="shared" si="60"/>
        <v>22</v>
      </c>
      <c r="CU11" s="79">
        <f t="shared" si="61"/>
        <v>123</v>
      </c>
      <c r="CV11" s="82">
        <f t="shared" si="62"/>
        <v>6</v>
      </c>
      <c r="CW11" s="80">
        <f t="shared" si="63"/>
        <v>121</v>
      </c>
      <c r="CX11" s="80">
        <v>7</v>
      </c>
      <c r="CY11" s="80">
        <f t="shared" si="89"/>
        <v>19</v>
      </c>
      <c r="CZ11" s="81">
        <f t="shared" si="64"/>
        <v>3</v>
      </c>
      <c r="DA11" s="79">
        <f t="shared" si="65"/>
        <v>23</v>
      </c>
      <c r="DB11" s="79">
        <f t="shared" si="66"/>
        <v>146</v>
      </c>
      <c r="DC11" s="82">
        <f t="shared" si="67"/>
        <v>5</v>
      </c>
      <c r="DD11" s="80">
        <f t="shared" si="68"/>
        <v>130.30000000000001</v>
      </c>
      <c r="DE11" s="80">
        <v>7</v>
      </c>
      <c r="DF11" s="80">
        <f t="shared" si="90"/>
        <v>19</v>
      </c>
      <c r="DG11" s="81">
        <f t="shared" si="69"/>
        <v>1</v>
      </c>
      <c r="DH11" s="79">
        <f t="shared" si="70"/>
        <v>25.25</v>
      </c>
      <c r="DI11" s="79">
        <f t="shared" si="71"/>
        <v>171.25</v>
      </c>
      <c r="DJ11" s="82">
        <f t="shared" si="72"/>
        <v>3</v>
      </c>
      <c r="DK11" s="80">
        <f t="shared" si="73"/>
        <v>153</v>
      </c>
      <c r="DL11" s="80">
        <v>7</v>
      </c>
      <c r="DM11" s="80">
        <f t="shared" si="91"/>
        <v>19</v>
      </c>
      <c r="DN11" s="85">
        <f t="shared" si="74"/>
        <v>-13</v>
      </c>
      <c r="DO11" s="86"/>
      <c r="DP11" s="87">
        <f t="shared" si="75"/>
        <v>158.25</v>
      </c>
      <c r="DQ11" s="88">
        <f t="shared" si="76"/>
        <v>4</v>
      </c>
      <c r="DR11" s="89">
        <f t="shared" si="77"/>
        <v>54</v>
      </c>
      <c r="DS11" s="90">
        <f t="shared" si="78"/>
        <v>147</v>
      </c>
      <c r="DT11" s="84">
        <v>7</v>
      </c>
      <c r="DU11" s="84">
        <v>1</v>
      </c>
      <c r="DV11" s="82">
        <f t="shared" si="79"/>
        <v>4</v>
      </c>
      <c r="DW11" s="157">
        <v>4</v>
      </c>
      <c r="DX11" s="91" t="str">
        <f t="shared" si="80"/>
        <v xml:space="preserve">Евгений Осипов </v>
      </c>
      <c r="DY11" s="92">
        <f t="shared" si="81"/>
        <v>7</v>
      </c>
    </row>
    <row r="12" spans="1:129" s="96" customFormat="1">
      <c r="A12" s="60">
        <v>8</v>
      </c>
      <c r="B12" s="111" t="s">
        <v>75</v>
      </c>
      <c r="C12" s="112">
        <v>20.49</v>
      </c>
      <c r="D12" s="112">
        <v>5.2</v>
      </c>
      <c r="E12" s="112">
        <v>19.91</v>
      </c>
      <c r="F12" s="112">
        <v>6.1</v>
      </c>
      <c r="G12" s="113">
        <v>15.8</v>
      </c>
      <c r="H12" s="112">
        <v>2.4</v>
      </c>
      <c r="I12" s="114">
        <v>18.7</v>
      </c>
      <c r="J12" s="99">
        <f t="shared" si="0"/>
        <v>1227.2001715195001</v>
      </c>
      <c r="K12" s="100">
        <f t="shared" si="1"/>
        <v>39.838304862236527</v>
      </c>
      <c r="L12" s="101"/>
      <c r="M12" s="47"/>
      <c r="N12" s="111" t="s">
        <v>76</v>
      </c>
      <c r="O12" s="111" t="s">
        <v>77</v>
      </c>
      <c r="P12" s="68">
        <f t="shared" si="2"/>
        <v>39.838304862236527</v>
      </c>
      <c r="Q12" s="69">
        <v>1</v>
      </c>
      <c r="R12" s="69" t="s">
        <v>59</v>
      </c>
      <c r="S12" s="70">
        <v>8</v>
      </c>
      <c r="T12" s="71">
        <f t="shared" si="3"/>
        <v>1.0410866093540947</v>
      </c>
      <c r="U12" s="71">
        <f t="shared" si="4"/>
        <v>1.0362105905688137</v>
      </c>
      <c r="V12" s="71">
        <f t="shared" si="5"/>
        <v>1.0309614488042018</v>
      </c>
      <c r="W12" s="72">
        <v>0.64666666666666672</v>
      </c>
      <c r="X12" s="73">
        <f t="shared" si="6"/>
        <v>0.19180555555555562</v>
      </c>
      <c r="Y12" s="74">
        <f t="shared" si="7"/>
        <v>11</v>
      </c>
      <c r="Z12" s="73">
        <f t="shared" si="8"/>
        <v>0.19774413344425043</v>
      </c>
      <c r="AA12" s="74">
        <f t="shared" si="9"/>
        <v>17</v>
      </c>
      <c r="AB12" s="75">
        <v>0.68460648148148151</v>
      </c>
      <c r="AC12" s="73">
        <f t="shared" si="10"/>
        <v>0.13391203703703702</v>
      </c>
      <c r="AD12" s="74">
        <f t="shared" si="11"/>
        <v>13</v>
      </c>
      <c r="AE12" s="73">
        <f t="shared" si="12"/>
        <v>0.13805814771602562</v>
      </c>
      <c r="AF12" s="74">
        <f t="shared" si="13"/>
        <v>14</v>
      </c>
      <c r="AG12" s="75">
        <v>0.7273842592592592</v>
      </c>
      <c r="AH12" s="73">
        <f t="shared" si="14"/>
        <v>0.26905092592592589</v>
      </c>
      <c r="AI12" s="74">
        <f t="shared" si="15"/>
        <v>11</v>
      </c>
      <c r="AJ12" s="73">
        <f t="shared" si="16"/>
        <v>0.27879341884678982</v>
      </c>
      <c r="AK12" s="74">
        <f t="shared" si="17"/>
        <v>11</v>
      </c>
      <c r="AL12" s="75">
        <v>0.55068287037037034</v>
      </c>
      <c r="AM12" s="73">
        <f t="shared" si="18"/>
        <v>0.10276620370370365</v>
      </c>
      <c r="AN12" s="74">
        <f t="shared" si="19"/>
        <v>21</v>
      </c>
      <c r="AO12" s="73">
        <f t="shared" si="20"/>
        <v>0.10594799425847805</v>
      </c>
      <c r="AP12" s="74">
        <f t="shared" si="21"/>
        <v>24</v>
      </c>
      <c r="AQ12" s="75">
        <v>0.59116898148148145</v>
      </c>
      <c r="AR12" s="73">
        <f t="shared" si="22"/>
        <v>0.17103009259259255</v>
      </c>
      <c r="AS12" s="74">
        <f t="shared" si="23"/>
        <v>1</v>
      </c>
      <c r="AT12" s="73">
        <f t="shared" si="24"/>
        <v>0.176325432048376</v>
      </c>
      <c r="AU12" s="74">
        <f t="shared" si="25"/>
        <v>2</v>
      </c>
      <c r="AV12" s="72" t="s">
        <v>60</v>
      </c>
      <c r="AW12" s="73" t="str">
        <f t="shared" si="26"/>
        <v xml:space="preserve"> </v>
      </c>
      <c r="AX12" s="74" t="str">
        <f t="shared" si="27"/>
        <v>n/s</v>
      </c>
      <c r="AY12" s="73" t="str">
        <f t="shared" si="28"/>
        <v xml:space="preserve"> </v>
      </c>
      <c r="AZ12" s="74" t="str">
        <f t="shared" si="29"/>
        <v>n/s</v>
      </c>
      <c r="BA12" s="75">
        <v>0.71399305555555559</v>
      </c>
      <c r="BB12" s="73">
        <f t="shared" si="30"/>
        <v>7.5104166666666639E-2</v>
      </c>
      <c r="BC12" s="74">
        <f t="shared" si="31"/>
        <v>25</v>
      </c>
      <c r="BD12" s="73">
        <f t="shared" si="32"/>
        <v>7.7429500477898872E-2</v>
      </c>
      <c r="BE12" s="74">
        <f t="shared" si="33"/>
        <v>25</v>
      </c>
      <c r="BF12" s="75">
        <v>0.60127314814814814</v>
      </c>
      <c r="BG12" s="73">
        <f t="shared" si="34"/>
        <v>0.21238425925925924</v>
      </c>
      <c r="BH12" s="74">
        <f t="shared" si="35"/>
        <v>16</v>
      </c>
      <c r="BI12" s="73">
        <f t="shared" si="36"/>
        <v>0.2211104083524032</v>
      </c>
      <c r="BJ12" s="74">
        <f t="shared" si="37"/>
        <v>20</v>
      </c>
      <c r="BK12" s="173"/>
      <c r="BL12" s="77">
        <f t="shared" si="38"/>
        <v>8</v>
      </c>
      <c r="BM12" s="81">
        <f t="shared" si="39"/>
        <v>17</v>
      </c>
      <c r="BN12" s="79">
        <f t="shared" si="40"/>
        <v>14</v>
      </c>
      <c r="BO12" s="80">
        <v>8</v>
      </c>
      <c r="BP12" s="80">
        <f t="shared" si="82"/>
        <v>23</v>
      </c>
      <c r="BQ12" s="81">
        <f t="shared" si="41"/>
        <v>14</v>
      </c>
      <c r="BR12" s="79">
        <f t="shared" si="42"/>
        <v>17</v>
      </c>
      <c r="BS12" s="79">
        <f t="shared" si="43"/>
        <v>31</v>
      </c>
      <c r="BT12" s="82">
        <f t="shared" si="44"/>
        <v>17</v>
      </c>
      <c r="BU12" s="80">
        <f t="shared" si="45"/>
        <v>41</v>
      </c>
      <c r="BV12" s="80">
        <v>8</v>
      </c>
      <c r="BW12" s="80">
        <f t="shared" si="83"/>
        <v>23</v>
      </c>
      <c r="BX12" s="81">
        <f t="shared" si="46"/>
        <v>11</v>
      </c>
      <c r="BY12" s="79">
        <f t="shared" si="84"/>
        <v>19</v>
      </c>
      <c r="BZ12" s="79">
        <f t="shared" si="47"/>
        <v>50</v>
      </c>
      <c r="CA12" s="82">
        <f t="shared" si="48"/>
        <v>12</v>
      </c>
      <c r="CB12" s="80">
        <f t="shared" si="49"/>
        <v>60</v>
      </c>
      <c r="CC12" s="80">
        <v>8</v>
      </c>
      <c r="CD12" s="80">
        <f t="shared" si="85"/>
        <v>22</v>
      </c>
      <c r="CE12" s="81">
        <f t="shared" si="50"/>
        <v>24</v>
      </c>
      <c r="CF12" s="79">
        <f t="shared" si="51"/>
        <v>5</v>
      </c>
      <c r="CG12" s="79">
        <f t="shared" si="52"/>
        <v>55</v>
      </c>
      <c r="CH12" s="82">
        <f t="shared" si="53"/>
        <v>15</v>
      </c>
      <c r="CI12" s="80">
        <f t="shared" si="54"/>
        <v>82</v>
      </c>
      <c r="CJ12" s="80">
        <v>8</v>
      </c>
      <c r="CK12" s="80">
        <f t="shared" si="86"/>
        <v>21</v>
      </c>
      <c r="CL12" s="81">
        <f t="shared" si="55"/>
        <v>2</v>
      </c>
      <c r="CM12" s="79">
        <f t="shared" si="56"/>
        <v>24</v>
      </c>
      <c r="CN12" s="79">
        <f t="shared" si="57"/>
        <v>79</v>
      </c>
      <c r="CO12" s="82">
        <f t="shared" si="58"/>
        <v>13</v>
      </c>
      <c r="CP12" s="80">
        <f t="shared" si="59"/>
        <v>98</v>
      </c>
      <c r="CQ12" s="80">
        <v>8</v>
      </c>
      <c r="CR12" s="80">
        <f t="shared" si="87"/>
        <v>18</v>
      </c>
      <c r="CS12" s="81" t="str">
        <f t="shared" si="88"/>
        <v>n/s</v>
      </c>
      <c r="CT12" s="79">
        <f t="shared" si="60"/>
        <v>0</v>
      </c>
      <c r="CU12" s="79">
        <f t="shared" si="61"/>
        <v>79</v>
      </c>
      <c r="CV12" s="82">
        <f t="shared" si="62"/>
        <v>14</v>
      </c>
      <c r="CW12" s="80">
        <f t="shared" si="63"/>
        <v>120</v>
      </c>
      <c r="CX12" s="80">
        <v>8</v>
      </c>
      <c r="CY12" s="80">
        <f t="shared" si="89"/>
        <v>18</v>
      </c>
      <c r="CZ12" s="81">
        <f t="shared" si="64"/>
        <v>25</v>
      </c>
      <c r="DA12" s="79">
        <f t="shared" si="65"/>
        <v>1</v>
      </c>
      <c r="DB12" s="79">
        <f t="shared" si="66"/>
        <v>80</v>
      </c>
      <c r="DC12" s="82">
        <f t="shared" si="67"/>
        <v>17</v>
      </c>
      <c r="DD12" s="80">
        <f t="shared" si="68"/>
        <v>130</v>
      </c>
      <c r="DE12" s="80">
        <v>8</v>
      </c>
      <c r="DF12" s="80">
        <f t="shared" si="90"/>
        <v>18</v>
      </c>
      <c r="DG12" s="81">
        <f t="shared" si="69"/>
        <v>20</v>
      </c>
      <c r="DH12" s="79">
        <f t="shared" si="70"/>
        <v>6</v>
      </c>
      <c r="DI12" s="79">
        <f t="shared" si="71"/>
        <v>86</v>
      </c>
      <c r="DJ12" s="82">
        <f t="shared" si="72"/>
        <v>17</v>
      </c>
      <c r="DK12" s="80">
        <f t="shared" si="73"/>
        <v>147.25</v>
      </c>
      <c r="DL12" s="80">
        <v>8</v>
      </c>
      <c r="DM12" s="80">
        <f t="shared" si="91"/>
        <v>18</v>
      </c>
      <c r="DN12" s="85">
        <f t="shared" si="74"/>
        <v>-1</v>
      </c>
      <c r="DO12" s="86"/>
      <c r="DP12" s="87">
        <f t="shared" si="75"/>
        <v>85</v>
      </c>
      <c r="DQ12" s="88">
        <f t="shared" si="76"/>
        <v>16</v>
      </c>
      <c r="DR12" s="89">
        <f t="shared" si="77"/>
        <v>138</v>
      </c>
      <c r="DS12" s="90">
        <f t="shared" si="78"/>
        <v>143.5</v>
      </c>
      <c r="DT12" s="84">
        <v>8</v>
      </c>
      <c r="DU12" s="84">
        <v>1</v>
      </c>
      <c r="DV12" s="82">
        <f t="shared" si="79"/>
        <v>16</v>
      </c>
      <c r="DW12" s="157">
        <v>12</v>
      </c>
      <c r="DX12" s="91" t="str">
        <f t="shared" si="80"/>
        <v xml:space="preserve">Александр Лавров </v>
      </c>
      <c r="DY12" s="92">
        <f t="shared" si="81"/>
        <v>8</v>
      </c>
    </row>
    <row r="13" spans="1:129">
      <c r="A13" s="60">
        <v>9</v>
      </c>
      <c r="B13" s="47" t="s">
        <v>78</v>
      </c>
      <c r="C13" s="97">
        <v>20.3</v>
      </c>
      <c r="D13" s="97">
        <v>5.3</v>
      </c>
      <c r="E13" s="97">
        <v>20.5</v>
      </c>
      <c r="F13" s="97">
        <v>6.3</v>
      </c>
      <c r="G13" s="97">
        <v>15.8</v>
      </c>
      <c r="H13" s="97">
        <v>2.95</v>
      </c>
      <c r="I13" s="98">
        <v>18.7</v>
      </c>
      <c r="J13" s="99">
        <f t="shared" si="0"/>
        <v>1274.2484335700003</v>
      </c>
      <c r="K13" s="100">
        <f t="shared" si="1"/>
        <v>20.293200433923865</v>
      </c>
      <c r="L13" s="101"/>
      <c r="M13" s="47"/>
      <c r="N13" s="111" t="s">
        <v>79</v>
      </c>
      <c r="O13" s="111" t="s">
        <v>80</v>
      </c>
      <c r="P13" s="68">
        <f t="shared" si="2"/>
        <v>20.293200433923865</v>
      </c>
      <c r="Q13" s="94">
        <v>1</v>
      </c>
      <c r="R13" s="69" t="s">
        <v>59</v>
      </c>
      <c r="S13" s="70">
        <v>9</v>
      </c>
      <c r="T13" s="71">
        <f t="shared" si="3"/>
        <v>1.0817590519959197</v>
      </c>
      <c r="U13" s="71">
        <f t="shared" si="4"/>
        <v>1.0717236287515959</v>
      </c>
      <c r="V13" s="71">
        <f t="shared" si="5"/>
        <v>1.0610232921369376</v>
      </c>
      <c r="W13" s="72">
        <v>0.6466898148148148</v>
      </c>
      <c r="X13" s="73">
        <f t="shared" si="6"/>
        <v>0.1918287037037037</v>
      </c>
      <c r="Y13" s="74">
        <f t="shared" si="7"/>
        <v>12</v>
      </c>
      <c r="Z13" s="73">
        <f t="shared" si="8"/>
        <v>0.20353472273006484</v>
      </c>
      <c r="AA13" s="74">
        <f t="shared" si="9"/>
        <v>20</v>
      </c>
      <c r="AB13" s="115">
        <v>0.67553240740740739</v>
      </c>
      <c r="AC13" s="73">
        <f t="shared" si="10"/>
        <v>0.1248379629629629</v>
      </c>
      <c r="AD13" s="74">
        <f t="shared" si="11"/>
        <v>5</v>
      </c>
      <c r="AE13" s="73">
        <f t="shared" si="12"/>
        <v>0.13245598644663198</v>
      </c>
      <c r="AF13" s="74">
        <f t="shared" si="13"/>
        <v>10</v>
      </c>
      <c r="AG13" s="75">
        <v>0.70149305555555552</v>
      </c>
      <c r="AH13" s="73">
        <f t="shared" si="14"/>
        <v>0.24315972222222221</v>
      </c>
      <c r="AI13" s="74">
        <f t="shared" si="15"/>
        <v>2</v>
      </c>
      <c r="AJ13" s="73">
        <f t="shared" si="16"/>
        <v>0.26060001986623005</v>
      </c>
      <c r="AK13" s="74">
        <f t="shared" si="17"/>
        <v>9</v>
      </c>
      <c r="AL13" s="115">
        <v>0.53819444444444442</v>
      </c>
      <c r="AM13" s="73">
        <f t="shared" si="18"/>
        <v>9.0277777777777735E-2</v>
      </c>
      <c r="AN13" s="74">
        <f t="shared" si="19"/>
        <v>7</v>
      </c>
      <c r="AO13" s="73">
        <f t="shared" si="20"/>
        <v>9.5786824984584601E-2</v>
      </c>
      <c r="AP13" s="74">
        <f t="shared" si="21"/>
        <v>13</v>
      </c>
      <c r="AQ13" s="115">
        <v>0.59171296296296294</v>
      </c>
      <c r="AR13" s="73">
        <f t="shared" si="22"/>
        <v>0.17157407407407405</v>
      </c>
      <c r="AS13" s="74">
        <f t="shared" si="23"/>
        <v>3</v>
      </c>
      <c r="AT13" s="73">
        <f t="shared" si="24"/>
        <v>0.18204408891942084</v>
      </c>
      <c r="AU13" s="74">
        <f t="shared" si="25"/>
        <v>5</v>
      </c>
      <c r="AV13" s="72">
        <v>0.80856481481481479</v>
      </c>
      <c r="AW13" s="73">
        <f t="shared" si="26"/>
        <v>0.12800925925925932</v>
      </c>
      <c r="AX13" s="74">
        <f t="shared" si="27"/>
        <v>11</v>
      </c>
      <c r="AY13" s="73">
        <f t="shared" si="28"/>
        <v>0.13719054784713722</v>
      </c>
      <c r="AZ13" s="74">
        <f t="shared" si="29"/>
        <v>12</v>
      </c>
      <c r="BA13" s="75" t="s">
        <v>60</v>
      </c>
      <c r="BB13" s="73" t="str">
        <f t="shared" si="30"/>
        <v xml:space="preserve"> </v>
      </c>
      <c r="BC13" s="74" t="str">
        <f t="shared" si="31"/>
        <v>n/s</v>
      </c>
      <c r="BD13" s="73" t="str">
        <f t="shared" si="32"/>
        <v xml:space="preserve"> </v>
      </c>
      <c r="BE13" s="74" t="str">
        <f t="shared" si="33"/>
        <v>n/s</v>
      </c>
      <c r="BF13" s="75" t="s">
        <v>60</v>
      </c>
      <c r="BG13" s="73" t="str">
        <f t="shared" si="34"/>
        <v xml:space="preserve"> </v>
      </c>
      <c r="BH13" s="74" t="str">
        <f t="shared" si="35"/>
        <v>n/s</v>
      </c>
      <c r="BI13" s="73" t="str">
        <f t="shared" si="36"/>
        <v xml:space="preserve"> </v>
      </c>
      <c r="BJ13" s="74" t="str">
        <f t="shared" si="37"/>
        <v>n/s</v>
      </c>
      <c r="BK13" s="173"/>
      <c r="BL13" s="77">
        <f t="shared" si="38"/>
        <v>9</v>
      </c>
      <c r="BM13" s="81">
        <f t="shared" si="39"/>
        <v>20</v>
      </c>
      <c r="BN13" s="79">
        <f t="shared" si="40"/>
        <v>11</v>
      </c>
      <c r="BO13" s="80">
        <v>9</v>
      </c>
      <c r="BP13" s="80">
        <f t="shared" si="82"/>
        <v>22</v>
      </c>
      <c r="BQ13" s="81">
        <f t="shared" si="41"/>
        <v>10</v>
      </c>
      <c r="BR13" s="79">
        <f t="shared" si="42"/>
        <v>21</v>
      </c>
      <c r="BS13" s="79">
        <f t="shared" si="43"/>
        <v>32</v>
      </c>
      <c r="BT13" s="82">
        <f t="shared" si="44"/>
        <v>16</v>
      </c>
      <c r="BU13" s="80">
        <f t="shared" si="45"/>
        <v>39.25</v>
      </c>
      <c r="BV13" s="80">
        <v>9</v>
      </c>
      <c r="BW13" s="80">
        <f t="shared" si="83"/>
        <v>22</v>
      </c>
      <c r="BX13" s="81">
        <f t="shared" si="46"/>
        <v>9</v>
      </c>
      <c r="BY13" s="79">
        <f t="shared" si="84"/>
        <v>21</v>
      </c>
      <c r="BZ13" s="79">
        <f t="shared" si="47"/>
        <v>53</v>
      </c>
      <c r="CA13" s="82">
        <f t="shared" si="48"/>
        <v>10</v>
      </c>
      <c r="CB13" s="80">
        <f t="shared" si="49"/>
        <v>59.25</v>
      </c>
      <c r="CC13" s="80">
        <v>9</v>
      </c>
      <c r="CD13" s="80">
        <f t="shared" si="85"/>
        <v>21</v>
      </c>
      <c r="CE13" s="81">
        <f t="shared" si="50"/>
        <v>13</v>
      </c>
      <c r="CF13" s="79">
        <f t="shared" si="51"/>
        <v>16</v>
      </c>
      <c r="CG13" s="79">
        <f t="shared" si="52"/>
        <v>69</v>
      </c>
      <c r="CH13" s="82">
        <f t="shared" si="53"/>
        <v>10</v>
      </c>
      <c r="CI13" s="80">
        <f t="shared" si="54"/>
        <v>79</v>
      </c>
      <c r="CJ13" s="80">
        <v>9</v>
      </c>
      <c r="CK13" s="80">
        <f t="shared" si="86"/>
        <v>20</v>
      </c>
      <c r="CL13" s="81">
        <f t="shared" si="55"/>
        <v>5</v>
      </c>
      <c r="CM13" s="79">
        <f t="shared" si="56"/>
        <v>21</v>
      </c>
      <c r="CN13" s="79">
        <f t="shared" si="57"/>
        <v>90</v>
      </c>
      <c r="CO13" s="82">
        <f t="shared" si="58"/>
        <v>10</v>
      </c>
      <c r="CP13" s="80">
        <f t="shared" si="59"/>
        <v>96</v>
      </c>
      <c r="CQ13" s="80">
        <v>9</v>
      </c>
      <c r="CR13" s="80">
        <f t="shared" si="87"/>
        <v>17</v>
      </c>
      <c r="CS13" s="81">
        <f t="shared" si="88"/>
        <v>12</v>
      </c>
      <c r="CT13" s="79">
        <f t="shared" si="60"/>
        <v>14</v>
      </c>
      <c r="CU13" s="79">
        <f t="shared" si="61"/>
        <v>104</v>
      </c>
      <c r="CV13" s="82">
        <f t="shared" si="62"/>
        <v>10</v>
      </c>
      <c r="CW13" s="80">
        <f t="shared" si="63"/>
        <v>113</v>
      </c>
      <c r="CX13" s="80">
        <v>9</v>
      </c>
      <c r="CY13" s="80">
        <f t="shared" si="89"/>
        <v>17</v>
      </c>
      <c r="CZ13" s="81" t="str">
        <f t="shared" si="64"/>
        <v>n/s</v>
      </c>
      <c r="DA13" s="79">
        <f t="shared" si="65"/>
        <v>0</v>
      </c>
      <c r="DB13" s="79">
        <f t="shared" si="66"/>
        <v>104</v>
      </c>
      <c r="DC13" s="82">
        <f t="shared" si="67"/>
        <v>12</v>
      </c>
      <c r="DD13" s="80">
        <f t="shared" si="68"/>
        <v>126</v>
      </c>
      <c r="DE13" s="80">
        <v>9</v>
      </c>
      <c r="DF13" s="80">
        <f t="shared" si="90"/>
        <v>17</v>
      </c>
      <c r="DG13" s="81" t="str">
        <f t="shared" si="69"/>
        <v>n/s</v>
      </c>
      <c r="DH13" s="79">
        <f t="shared" si="70"/>
        <v>0</v>
      </c>
      <c r="DI13" s="79">
        <f t="shared" si="71"/>
        <v>104</v>
      </c>
      <c r="DJ13" s="82">
        <f t="shared" si="72"/>
        <v>13</v>
      </c>
      <c r="DK13" s="80">
        <f t="shared" si="73"/>
        <v>142</v>
      </c>
      <c r="DL13" s="80">
        <v>9</v>
      </c>
      <c r="DM13" s="80">
        <f t="shared" si="91"/>
        <v>17</v>
      </c>
      <c r="DN13" s="85">
        <f t="shared" si="74"/>
        <v>-11</v>
      </c>
      <c r="DO13" s="86"/>
      <c r="DP13" s="87">
        <f t="shared" si="75"/>
        <v>93</v>
      </c>
      <c r="DQ13" s="88">
        <f t="shared" si="76"/>
        <v>14</v>
      </c>
      <c r="DR13" s="89">
        <f t="shared" si="77"/>
        <v>121</v>
      </c>
      <c r="DS13" s="90">
        <f t="shared" si="78"/>
        <v>136</v>
      </c>
      <c r="DT13" s="84">
        <v>9</v>
      </c>
      <c r="DU13" s="84">
        <v>1</v>
      </c>
      <c r="DV13" s="82">
        <f t="shared" si="79"/>
        <v>14</v>
      </c>
      <c r="DW13" s="157">
        <v>11</v>
      </c>
      <c r="DX13" s="91" t="str">
        <f t="shared" si="80"/>
        <v xml:space="preserve">Андрей Аврорский </v>
      </c>
      <c r="DY13" s="92">
        <f t="shared" si="81"/>
        <v>9</v>
      </c>
    </row>
    <row r="14" spans="1:129" s="119" customFormat="1">
      <c r="A14" s="60">
        <v>10</v>
      </c>
      <c r="B14" s="61" t="s">
        <v>81</v>
      </c>
      <c r="C14" s="62">
        <v>16.3</v>
      </c>
      <c r="D14" s="62">
        <v>8.1999999999999993</v>
      </c>
      <c r="E14" s="62">
        <v>15.5</v>
      </c>
      <c r="F14" s="62">
        <v>5.45</v>
      </c>
      <c r="G14" s="62">
        <v>14.4</v>
      </c>
      <c r="H14" s="62">
        <v>2.1</v>
      </c>
      <c r="I14" s="63">
        <v>12.6</v>
      </c>
      <c r="J14" s="64">
        <f t="shared" si="0"/>
        <v>1174.1073838675002</v>
      </c>
      <c r="K14" s="65">
        <f t="shared" si="1"/>
        <v>56.733059168371</v>
      </c>
      <c r="L14" s="61"/>
      <c r="M14" s="61"/>
      <c r="N14" s="67" t="s">
        <v>82</v>
      </c>
      <c r="O14" s="67" t="s">
        <v>83</v>
      </c>
      <c r="P14" s="68">
        <f t="shared" si="2"/>
        <v>56.733059168371</v>
      </c>
      <c r="Q14" s="69">
        <v>1</v>
      </c>
      <c r="R14" s="69" t="s">
        <v>59</v>
      </c>
      <c r="S14" s="70">
        <v>21</v>
      </c>
      <c r="T14" s="71">
        <f t="shared" si="3"/>
        <v>1.0083163110167859</v>
      </c>
      <c r="U14" s="71">
        <f t="shared" si="4"/>
        <v>1.0073568416712833</v>
      </c>
      <c r="V14" s="71">
        <f t="shared" si="5"/>
        <v>1.0063158769709848</v>
      </c>
      <c r="W14" s="72">
        <v>0.63831018518518512</v>
      </c>
      <c r="X14" s="73">
        <f t="shared" si="6"/>
        <v>0.18344907407407401</v>
      </c>
      <c r="Y14" s="74">
        <f t="shared" si="7"/>
        <v>4</v>
      </c>
      <c r="Z14" s="73">
        <f t="shared" si="8"/>
        <v>0.18460771585636696</v>
      </c>
      <c r="AA14" s="74">
        <f t="shared" si="9"/>
        <v>3</v>
      </c>
      <c r="AB14" s="75">
        <v>0.69523148148148151</v>
      </c>
      <c r="AC14" s="73">
        <f t="shared" si="10"/>
        <v>0.14453703703703702</v>
      </c>
      <c r="AD14" s="74">
        <f t="shared" si="11"/>
        <v>16</v>
      </c>
      <c r="AE14" s="73">
        <f t="shared" si="12"/>
        <v>0.14544991518071362</v>
      </c>
      <c r="AF14" s="74">
        <f t="shared" si="13"/>
        <v>18</v>
      </c>
      <c r="AG14" s="75" t="s">
        <v>84</v>
      </c>
      <c r="AH14" s="73" t="str">
        <f t="shared" si="14"/>
        <v xml:space="preserve"> </v>
      </c>
      <c r="AI14" s="74" t="str">
        <f t="shared" si="15"/>
        <v>n/f</v>
      </c>
      <c r="AJ14" s="73" t="str">
        <f t="shared" si="16"/>
        <v xml:space="preserve"> </v>
      </c>
      <c r="AK14" s="74" t="str">
        <f t="shared" si="17"/>
        <v>n/f</v>
      </c>
      <c r="AL14" s="75">
        <v>0.54130787037037031</v>
      </c>
      <c r="AM14" s="73">
        <f t="shared" si="18"/>
        <v>9.3391203703703629E-2</v>
      </c>
      <c r="AN14" s="74">
        <f t="shared" si="19"/>
        <v>12</v>
      </c>
      <c r="AO14" s="73">
        <f t="shared" si="20"/>
        <v>9.3981051056468395E-2</v>
      </c>
      <c r="AP14" s="74">
        <f t="shared" si="21"/>
        <v>11</v>
      </c>
      <c r="AQ14" s="75">
        <v>0.59652777777777777</v>
      </c>
      <c r="AR14" s="73">
        <f t="shared" si="22"/>
        <v>0.17638888888888887</v>
      </c>
      <c r="AS14" s="74">
        <f t="shared" si="23"/>
        <v>4</v>
      </c>
      <c r="AT14" s="73">
        <f t="shared" si="24"/>
        <v>0.17750293941015979</v>
      </c>
      <c r="AU14" s="74">
        <f t="shared" si="25"/>
        <v>3</v>
      </c>
      <c r="AV14" s="72">
        <v>0.80304398148148137</v>
      </c>
      <c r="AW14" s="73">
        <f t="shared" si="26"/>
        <v>0.1224884259259259</v>
      </c>
      <c r="AX14" s="74">
        <f t="shared" si="27"/>
        <v>6</v>
      </c>
      <c r="AY14" s="73">
        <f t="shared" si="28"/>
        <v>0.12338955388202764</v>
      </c>
      <c r="AZ14" s="74">
        <f t="shared" si="29"/>
        <v>7</v>
      </c>
      <c r="BA14" s="75">
        <v>0.70146990740740733</v>
      </c>
      <c r="BB14" s="73">
        <f t="shared" si="30"/>
        <v>6.2581018518518383E-2</v>
      </c>
      <c r="BC14" s="74">
        <f t="shared" si="31"/>
        <v>2</v>
      </c>
      <c r="BD14" s="73">
        <f t="shared" si="32"/>
        <v>6.297627253220027E-2</v>
      </c>
      <c r="BE14" s="74">
        <f t="shared" si="33"/>
        <v>2</v>
      </c>
      <c r="BF14" s="75">
        <v>0.58431712962962956</v>
      </c>
      <c r="BG14" s="73">
        <f t="shared" si="34"/>
        <v>0.19542824074074067</v>
      </c>
      <c r="BH14" s="74">
        <f t="shared" si="35"/>
        <v>2</v>
      </c>
      <c r="BI14" s="73">
        <f t="shared" si="36"/>
        <v>0.19705348277220397</v>
      </c>
      <c r="BJ14" s="74">
        <f t="shared" si="37"/>
        <v>4</v>
      </c>
      <c r="BK14" s="173"/>
      <c r="BL14" s="77">
        <f t="shared" si="38"/>
        <v>21</v>
      </c>
      <c r="BM14" s="81">
        <f t="shared" si="39"/>
        <v>3</v>
      </c>
      <c r="BN14" s="116">
        <f t="shared" si="40"/>
        <v>28</v>
      </c>
      <c r="BO14" s="80">
        <v>10</v>
      </c>
      <c r="BP14" s="80">
        <f t="shared" si="82"/>
        <v>21</v>
      </c>
      <c r="BQ14" s="81">
        <f t="shared" si="41"/>
        <v>18</v>
      </c>
      <c r="BR14" s="116">
        <f t="shared" si="42"/>
        <v>13</v>
      </c>
      <c r="BS14" s="79">
        <f t="shared" si="43"/>
        <v>41</v>
      </c>
      <c r="BT14" s="117">
        <f t="shared" si="44"/>
        <v>8</v>
      </c>
      <c r="BU14" s="118">
        <f t="shared" si="45"/>
        <v>38</v>
      </c>
      <c r="BV14" s="80">
        <v>10</v>
      </c>
      <c r="BW14" s="80">
        <f t="shared" si="83"/>
        <v>21</v>
      </c>
      <c r="BX14" s="81" t="str">
        <f t="shared" si="46"/>
        <v>n/f</v>
      </c>
      <c r="BY14" s="116">
        <f t="shared" si="84"/>
        <v>0.25</v>
      </c>
      <c r="BZ14" s="79">
        <f t="shared" si="47"/>
        <v>41.25</v>
      </c>
      <c r="CA14" s="117">
        <f t="shared" si="48"/>
        <v>16</v>
      </c>
      <c r="CB14" s="118">
        <f t="shared" si="49"/>
        <v>53</v>
      </c>
      <c r="CC14" s="80">
        <v>10</v>
      </c>
      <c r="CD14" s="80">
        <f t="shared" si="85"/>
        <v>20</v>
      </c>
      <c r="CE14" s="81">
        <f t="shared" si="50"/>
        <v>11</v>
      </c>
      <c r="CF14" s="116">
        <f t="shared" si="51"/>
        <v>18</v>
      </c>
      <c r="CG14" s="79">
        <f t="shared" si="52"/>
        <v>59.25</v>
      </c>
      <c r="CH14" s="117">
        <f t="shared" si="53"/>
        <v>14</v>
      </c>
      <c r="CI14" s="118">
        <f t="shared" si="54"/>
        <v>69</v>
      </c>
      <c r="CJ14" s="80">
        <v>10</v>
      </c>
      <c r="CK14" s="80">
        <f t="shared" si="86"/>
        <v>19</v>
      </c>
      <c r="CL14" s="81">
        <f t="shared" si="55"/>
        <v>3</v>
      </c>
      <c r="CM14" s="116">
        <f t="shared" si="56"/>
        <v>23</v>
      </c>
      <c r="CN14" s="79">
        <f t="shared" si="57"/>
        <v>82.25</v>
      </c>
      <c r="CO14" s="117">
        <f t="shared" si="58"/>
        <v>11</v>
      </c>
      <c r="CP14" s="118">
        <f t="shared" si="59"/>
        <v>90</v>
      </c>
      <c r="CQ14" s="80">
        <v>10</v>
      </c>
      <c r="CR14" s="80">
        <f t="shared" si="87"/>
        <v>16</v>
      </c>
      <c r="CS14" s="81">
        <f t="shared" si="88"/>
        <v>7</v>
      </c>
      <c r="CT14" s="116">
        <f t="shared" si="60"/>
        <v>19</v>
      </c>
      <c r="CU14" s="79">
        <f t="shared" si="61"/>
        <v>101.25</v>
      </c>
      <c r="CV14" s="117">
        <f t="shared" si="62"/>
        <v>11</v>
      </c>
      <c r="CW14" s="118">
        <f t="shared" si="63"/>
        <v>104</v>
      </c>
      <c r="CX14" s="80">
        <v>10</v>
      </c>
      <c r="CY14" s="80">
        <f t="shared" si="89"/>
        <v>16</v>
      </c>
      <c r="CZ14" s="81">
        <f t="shared" si="64"/>
        <v>2</v>
      </c>
      <c r="DA14" s="116">
        <f t="shared" si="65"/>
        <v>24</v>
      </c>
      <c r="DB14" s="79">
        <f t="shared" si="66"/>
        <v>125.25</v>
      </c>
      <c r="DC14" s="117">
        <f t="shared" si="67"/>
        <v>10</v>
      </c>
      <c r="DD14" s="118">
        <f t="shared" si="68"/>
        <v>125.25</v>
      </c>
      <c r="DE14" s="80">
        <v>10</v>
      </c>
      <c r="DF14" s="80">
        <f t="shared" si="90"/>
        <v>16</v>
      </c>
      <c r="DG14" s="81">
        <f t="shared" si="69"/>
        <v>4</v>
      </c>
      <c r="DH14" s="116">
        <f t="shared" si="70"/>
        <v>22</v>
      </c>
      <c r="DI14" s="79">
        <f t="shared" si="71"/>
        <v>147.25</v>
      </c>
      <c r="DJ14" s="82">
        <f t="shared" si="72"/>
        <v>8</v>
      </c>
      <c r="DK14" s="118">
        <f t="shared" si="73"/>
        <v>142</v>
      </c>
      <c r="DL14" s="80">
        <v>10</v>
      </c>
      <c r="DM14" s="80">
        <f t="shared" si="91"/>
        <v>16</v>
      </c>
      <c r="DN14" s="85">
        <f t="shared" si="74"/>
        <v>-0.25</v>
      </c>
      <c r="DO14" s="86"/>
      <c r="DP14" s="87">
        <f t="shared" si="75"/>
        <v>147</v>
      </c>
      <c r="DQ14" s="88">
        <f t="shared" si="76"/>
        <v>7</v>
      </c>
      <c r="DR14" s="89">
        <f t="shared" si="77"/>
        <v>77</v>
      </c>
      <c r="DS14" s="90">
        <f t="shared" si="78"/>
        <v>134</v>
      </c>
      <c r="DT14" s="84">
        <v>10</v>
      </c>
      <c r="DU14" s="84">
        <v>1</v>
      </c>
      <c r="DV14" s="82">
        <f t="shared" si="79"/>
        <v>7</v>
      </c>
      <c r="DW14" s="157">
        <v>7</v>
      </c>
      <c r="DX14" s="91" t="str">
        <f t="shared" si="80"/>
        <v xml:space="preserve">Валентин Ганкин </v>
      </c>
      <c r="DY14" s="92">
        <f t="shared" si="81"/>
        <v>21</v>
      </c>
    </row>
    <row r="15" spans="1:129" s="119" customFormat="1">
      <c r="A15" s="60">
        <v>11</v>
      </c>
      <c r="B15" s="61" t="s">
        <v>81</v>
      </c>
      <c r="C15" s="62">
        <v>16.3</v>
      </c>
      <c r="D15" s="62">
        <v>8.1999999999999993</v>
      </c>
      <c r="E15" s="62">
        <v>15.5</v>
      </c>
      <c r="F15" s="62">
        <v>5.45</v>
      </c>
      <c r="G15" s="62">
        <v>14.4</v>
      </c>
      <c r="H15" s="62">
        <v>1.85</v>
      </c>
      <c r="I15" s="63">
        <v>12.6</v>
      </c>
      <c r="J15" s="64">
        <f t="shared" si="0"/>
        <v>1174.1073838675002</v>
      </c>
      <c r="K15" s="65">
        <f t="shared" si="1"/>
        <v>62.183582926594113</v>
      </c>
      <c r="L15" s="61"/>
      <c r="M15" s="95">
        <f>K15*$M$2</f>
        <v>4.3528508048615882</v>
      </c>
      <c r="N15" s="67" t="s">
        <v>85</v>
      </c>
      <c r="O15" s="67" t="s">
        <v>86</v>
      </c>
      <c r="P15" s="68">
        <f t="shared" si="2"/>
        <v>66.536433731455702</v>
      </c>
      <c r="Q15" s="69">
        <v>1</v>
      </c>
      <c r="R15" s="69" t="s">
        <v>59</v>
      </c>
      <c r="S15" s="70">
        <v>22</v>
      </c>
      <c r="T15" s="71">
        <f t="shared" si="3"/>
        <v>0.99022986359099119</v>
      </c>
      <c r="U15" s="71">
        <f t="shared" si="4"/>
        <v>0.9913391403688312</v>
      </c>
      <c r="V15" s="71">
        <f t="shared" si="5"/>
        <v>0.99254785205793072</v>
      </c>
      <c r="W15" s="72">
        <v>0.67841435185185184</v>
      </c>
      <c r="X15" s="73">
        <f t="shared" si="6"/>
        <v>0.22355324074074073</v>
      </c>
      <c r="Y15" s="74">
        <f t="shared" si="7"/>
        <v>25</v>
      </c>
      <c r="Z15" s="73">
        <f t="shared" si="8"/>
        <v>0.2218872889178117</v>
      </c>
      <c r="AA15" s="74">
        <f t="shared" si="9"/>
        <v>25</v>
      </c>
      <c r="AB15" s="72" t="s">
        <v>84</v>
      </c>
      <c r="AC15" s="73" t="str">
        <f t="shared" si="10"/>
        <v xml:space="preserve"> </v>
      </c>
      <c r="AD15" s="74" t="str">
        <f t="shared" si="11"/>
        <v>n/f</v>
      </c>
      <c r="AE15" s="73" t="str">
        <f t="shared" si="12"/>
        <v xml:space="preserve"> </v>
      </c>
      <c r="AF15" s="74" t="str">
        <f t="shared" si="13"/>
        <v>n/f</v>
      </c>
      <c r="AG15" s="75">
        <v>0.79225694444444439</v>
      </c>
      <c r="AH15" s="73">
        <f t="shared" si="14"/>
        <v>0.33392361111111107</v>
      </c>
      <c r="AI15" s="74">
        <f t="shared" si="15"/>
        <v>21</v>
      </c>
      <c r="AJ15" s="73">
        <f t="shared" si="16"/>
        <v>0.33103154558774472</v>
      </c>
      <c r="AK15" s="74">
        <f t="shared" si="17"/>
        <v>20</v>
      </c>
      <c r="AL15" s="75">
        <v>0.54234953703703703</v>
      </c>
      <c r="AM15" s="73">
        <f t="shared" si="18"/>
        <v>9.4432870370370348E-2</v>
      </c>
      <c r="AN15" s="74">
        <f t="shared" si="19"/>
        <v>13</v>
      </c>
      <c r="AO15" s="73">
        <f t="shared" si="20"/>
        <v>9.3729142649776095E-2</v>
      </c>
      <c r="AP15" s="74">
        <f t="shared" si="21"/>
        <v>10</v>
      </c>
      <c r="AQ15" s="75">
        <v>0.68599537037037039</v>
      </c>
      <c r="AR15" s="73">
        <f t="shared" si="22"/>
        <v>0.2658564814814815</v>
      </c>
      <c r="AS15" s="74">
        <f t="shared" si="23"/>
        <v>21</v>
      </c>
      <c r="AT15" s="73">
        <f t="shared" si="24"/>
        <v>0.26387527965012347</v>
      </c>
      <c r="AU15" s="74">
        <f t="shared" si="25"/>
        <v>21</v>
      </c>
      <c r="AV15" s="72">
        <v>0.82974537037037033</v>
      </c>
      <c r="AW15" s="73">
        <f t="shared" si="26"/>
        <v>0.14918981481481486</v>
      </c>
      <c r="AX15" s="74">
        <f t="shared" si="27"/>
        <v>18</v>
      </c>
      <c r="AY15" s="73">
        <f t="shared" si="28"/>
        <v>0.14789770277030367</v>
      </c>
      <c r="AZ15" s="74">
        <f t="shared" si="29"/>
        <v>17</v>
      </c>
      <c r="BA15" s="75">
        <v>0.70729166666666676</v>
      </c>
      <c r="BB15" s="73">
        <f t="shared" si="30"/>
        <v>6.8402777777777812E-2</v>
      </c>
      <c r="BC15" s="74">
        <f t="shared" si="31"/>
        <v>18</v>
      </c>
      <c r="BD15" s="73">
        <f t="shared" si="32"/>
        <v>6.7893030158129322E-2</v>
      </c>
      <c r="BE15" s="74">
        <f t="shared" si="33"/>
        <v>18</v>
      </c>
      <c r="BF15" s="75">
        <v>0.64351851851851849</v>
      </c>
      <c r="BG15" s="73">
        <f t="shared" si="34"/>
        <v>0.25462962962962959</v>
      </c>
      <c r="BH15" s="74">
        <f t="shared" si="35"/>
        <v>27</v>
      </c>
      <c r="BI15" s="73">
        <f t="shared" si="36"/>
        <v>0.25214186341437272</v>
      </c>
      <c r="BJ15" s="74">
        <f t="shared" si="37"/>
        <v>27</v>
      </c>
      <c r="BK15" s="173"/>
      <c r="BL15" s="77">
        <f t="shared" si="38"/>
        <v>22</v>
      </c>
      <c r="BM15" s="81">
        <f t="shared" si="39"/>
        <v>25</v>
      </c>
      <c r="BN15" s="116">
        <f t="shared" si="40"/>
        <v>6</v>
      </c>
      <c r="BO15" s="80">
        <v>11</v>
      </c>
      <c r="BP15" s="80">
        <f t="shared" si="82"/>
        <v>20</v>
      </c>
      <c r="BQ15" s="81" t="str">
        <f t="shared" si="41"/>
        <v>n/f</v>
      </c>
      <c r="BR15" s="116">
        <f t="shared" si="42"/>
        <v>0.25</v>
      </c>
      <c r="BS15" s="79">
        <f t="shared" si="43"/>
        <v>6.25</v>
      </c>
      <c r="BT15" s="117">
        <f t="shared" si="44"/>
        <v>29</v>
      </c>
      <c r="BU15" s="118">
        <f t="shared" si="45"/>
        <v>38</v>
      </c>
      <c r="BV15" s="80">
        <v>11</v>
      </c>
      <c r="BW15" s="80">
        <f t="shared" si="83"/>
        <v>20</v>
      </c>
      <c r="BX15" s="81">
        <f t="shared" si="46"/>
        <v>20</v>
      </c>
      <c r="BY15" s="116">
        <f t="shared" si="84"/>
        <v>10</v>
      </c>
      <c r="BZ15" s="79">
        <f t="shared" si="47"/>
        <v>16.25</v>
      </c>
      <c r="CA15" s="117">
        <f t="shared" si="48"/>
        <v>28</v>
      </c>
      <c r="CB15" s="118">
        <f t="shared" si="49"/>
        <v>53</v>
      </c>
      <c r="CC15" s="80">
        <v>11</v>
      </c>
      <c r="CD15" s="80">
        <f t="shared" si="85"/>
        <v>19</v>
      </c>
      <c r="CE15" s="81">
        <f t="shared" si="50"/>
        <v>10</v>
      </c>
      <c r="CF15" s="116">
        <f t="shared" si="51"/>
        <v>19</v>
      </c>
      <c r="CG15" s="79">
        <f t="shared" si="52"/>
        <v>35.25</v>
      </c>
      <c r="CH15" s="117">
        <f t="shared" si="53"/>
        <v>25</v>
      </c>
      <c r="CI15" s="118">
        <f t="shared" si="54"/>
        <v>68</v>
      </c>
      <c r="CJ15" s="80">
        <v>11</v>
      </c>
      <c r="CK15" s="80">
        <f t="shared" si="86"/>
        <v>18</v>
      </c>
      <c r="CL15" s="81">
        <f t="shared" si="55"/>
        <v>21</v>
      </c>
      <c r="CM15" s="116">
        <f t="shared" si="56"/>
        <v>5</v>
      </c>
      <c r="CN15" s="79">
        <f t="shared" si="57"/>
        <v>40.25</v>
      </c>
      <c r="CO15" s="117">
        <f t="shared" si="58"/>
        <v>25</v>
      </c>
      <c r="CP15" s="118">
        <f t="shared" si="59"/>
        <v>82.25</v>
      </c>
      <c r="CQ15" s="80">
        <v>11</v>
      </c>
      <c r="CR15" s="80">
        <f t="shared" si="87"/>
        <v>15</v>
      </c>
      <c r="CS15" s="81">
        <f t="shared" si="88"/>
        <v>17</v>
      </c>
      <c r="CT15" s="116">
        <f t="shared" si="60"/>
        <v>9</v>
      </c>
      <c r="CU15" s="79">
        <f t="shared" si="61"/>
        <v>49.25</v>
      </c>
      <c r="CV15" s="117">
        <f t="shared" si="62"/>
        <v>23</v>
      </c>
      <c r="CW15" s="118">
        <f t="shared" si="63"/>
        <v>101.25</v>
      </c>
      <c r="CX15" s="80">
        <v>11</v>
      </c>
      <c r="CY15" s="80">
        <f t="shared" si="89"/>
        <v>15</v>
      </c>
      <c r="CZ15" s="81">
        <f t="shared" si="64"/>
        <v>18</v>
      </c>
      <c r="DA15" s="116">
        <f t="shared" si="65"/>
        <v>8</v>
      </c>
      <c r="DB15" s="79">
        <f t="shared" si="66"/>
        <v>57.25</v>
      </c>
      <c r="DC15" s="117">
        <f t="shared" si="67"/>
        <v>24</v>
      </c>
      <c r="DD15" s="118">
        <f t="shared" si="68"/>
        <v>115</v>
      </c>
      <c r="DE15" s="80">
        <v>11</v>
      </c>
      <c r="DF15" s="80">
        <f t="shared" si="90"/>
        <v>15</v>
      </c>
      <c r="DG15" s="81">
        <f t="shared" si="69"/>
        <v>27</v>
      </c>
      <c r="DH15" s="116">
        <f t="shared" si="70"/>
        <v>-1</v>
      </c>
      <c r="DI15" s="79">
        <f t="shared" si="71"/>
        <v>56.25</v>
      </c>
      <c r="DJ15" s="82">
        <f t="shared" si="72"/>
        <v>25</v>
      </c>
      <c r="DK15" s="118">
        <f t="shared" si="73"/>
        <v>136</v>
      </c>
      <c r="DL15" s="80">
        <v>11</v>
      </c>
      <c r="DM15" s="80">
        <f t="shared" si="91"/>
        <v>15</v>
      </c>
      <c r="DN15" s="85">
        <f t="shared" si="74"/>
        <v>-0.25</v>
      </c>
      <c r="DO15" s="86"/>
      <c r="DP15" s="87">
        <f t="shared" si="75"/>
        <v>57</v>
      </c>
      <c r="DQ15" s="88">
        <f t="shared" si="76"/>
        <v>25</v>
      </c>
      <c r="DR15" s="89">
        <f t="shared" si="77"/>
        <v>168</v>
      </c>
      <c r="DS15" s="90">
        <f t="shared" si="78"/>
        <v>125</v>
      </c>
      <c r="DT15" s="84">
        <v>11</v>
      </c>
      <c r="DU15" s="84">
        <v>1</v>
      </c>
      <c r="DV15" s="82">
        <f t="shared" si="79"/>
        <v>25</v>
      </c>
      <c r="DW15" s="157">
        <v>16</v>
      </c>
      <c r="DX15" s="91" t="str">
        <f t="shared" si="80"/>
        <v xml:space="preserve">Игорь Нагорский </v>
      </c>
      <c r="DY15" s="92">
        <f t="shared" si="81"/>
        <v>22</v>
      </c>
    </row>
    <row r="16" spans="1:129" s="120" customFormat="1">
      <c r="A16" s="60">
        <v>12</v>
      </c>
      <c r="B16" s="61" t="s">
        <v>81</v>
      </c>
      <c r="C16" s="62">
        <v>16.3</v>
      </c>
      <c r="D16" s="62">
        <v>8.1999999999999993</v>
      </c>
      <c r="E16" s="62">
        <v>15.5</v>
      </c>
      <c r="F16" s="62">
        <v>5.45</v>
      </c>
      <c r="G16" s="62">
        <v>14.4</v>
      </c>
      <c r="H16" s="62">
        <v>1.85</v>
      </c>
      <c r="I16" s="63">
        <v>12.6</v>
      </c>
      <c r="J16" s="64">
        <f t="shared" si="0"/>
        <v>1174.1073838675002</v>
      </c>
      <c r="K16" s="65">
        <f t="shared" si="1"/>
        <v>62.183582926594113</v>
      </c>
      <c r="L16" s="61"/>
      <c r="M16" s="95">
        <f>K16*$M$2</f>
        <v>4.3528508048615882</v>
      </c>
      <c r="N16" s="67" t="s">
        <v>87</v>
      </c>
      <c r="O16" s="67" t="s">
        <v>88</v>
      </c>
      <c r="P16" s="68">
        <f t="shared" si="2"/>
        <v>66.536433731455702</v>
      </c>
      <c r="Q16" s="69">
        <v>1</v>
      </c>
      <c r="R16" s="69" t="s">
        <v>59</v>
      </c>
      <c r="S16" s="70">
        <v>23</v>
      </c>
      <c r="T16" s="71">
        <f t="shared" si="3"/>
        <v>0.99022986359099119</v>
      </c>
      <c r="U16" s="71">
        <f t="shared" si="4"/>
        <v>0.9913391403688312</v>
      </c>
      <c r="V16" s="71">
        <f t="shared" si="5"/>
        <v>0.99254785205793072</v>
      </c>
      <c r="W16" s="72">
        <v>0.68531249999999999</v>
      </c>
      <c r="X16" s="73">
        <f t="shared" si="6"/>
        <v>0.23045138888888889</v>
      </c>
      <c r="Y16" s="74">
        <f t="shared" si="7"/>
        <v>26</v>
      </c>
      <c r="Z16" s="73">
        <f t="shared" si="8"/>
        <v>0.22873403104543355</v>
      </c>
      <c r="AA16" s="74">
        <f t="shared" si="9"/>
        <v>26</v>
      </c>
      <c r="AB16" s="75">
        <v>0.7443171296296297</v>
      </c>
      <c r="AC16" s="73">
        <f t="shared" si="10"/>
        <v>0.19362268518518522</v>
      </c>
      <c r="AD16" s="74">
        <f t="shared" si="11"/>
        <v>29</v>
      </c>
      <c r="AE16" s="73">
        <f t="shared" si="12"/>
        <v>0.19217978029024452</v>
      </c>
      <c r="AF16" s="74">
        <f t="shared" si="13"/>
        <v>29</v>
      </c>
      <c r="AG16" s="75" t="s">
        <v>60</v>
      </c>
      <c r="AH16" s="73" t="str">
        <f t="shared" si="14"/>
        <v xml:space="preserve"> </v>
      </c>
      <c r="AI16" s="74" t="str">
        <f t="shared" si="15"/>
        <v>n/s</v>
      </c>
      <c r="AJ16" s="73" t="str">
        <f t="shared" si="16"/>
        <v xml:space="preserve"> </v>
      </c>
      <c r="AK16" s="74" t="str">
        <f t="shared" si="17"/>
        <v>n/s</v>
      </c>
      <c r="AL16" s="75" t="s">
        <v>60</v>
      </c>
      <c r="AM16" s="73" t="str">
        <f t="shared" si="18"/>
        <v xml:space="preserve"> </v>
      </c>
      <c r="AN16" s="74" t="str">
        <f t="shared" si="19"/>
        <v>n/s</v>
      </c>
      <c r="AO16" s="73" t="str">
        <f t="shared" si="20"/>
        <v xml:space="preserve"> </v>
      </c>
      <c r="AP16" s="74" t="str">
        <f t="shared" si="21"/>
        <v>n/s</v>
      </c>
      <c r="AQ16" s="75" t="s">
        <v>60</v>
      </c>
      <c r="AR16" s="73" t="str">
        <f t="shared" si="22"/>
        <v xml:space="preserve"> </v>
      </c>
      <c r="AS16" s="74" t="str">
        <f t="shared" si="23"/>
        <v>n/s</v>
      </c>
      <c r="AT16" s="73" t="str">
        <f t="shared" si="24"/>
        <v xml:space="preserve"> </v>
      </c>
      <c r="AU16" s="74" t="str">
        <f t="shared" si="25"/>
        <v>n/s</v>
      </c>
      <c r="AV16" s="72" t="s">
        <v>60</v>
      </c>
      <c r="AW16" s="73" t="str">
        <f t="shared" si="26"/>
        <v xml:space="preserve"> </v>
      </c>
      <c r="AX16" s="74" t="str">
        <f t="shared" si="27"/>
        <v>n/s</v>
      </c>
      <c r="AY16" s="73" t="str">
        <f t="shared" si="28"/>
        <v xml:space="preserve"> </v>
      </c>
      <c r="AZ16" s="74" t="str">
        <f t="shared" si="29"/>
        <v>n/s</v>
      </c>
      <c r="BA16" s="75" t="s">
        <v>60</v>
      </c>
      <c r="BB16" s="73" t="str">
        <f t="shared" si="30"/>
        <v xml:space="preserve"> </v>
      </c>
      <c r="BC16" s="74" t="str">
        <f t="shared" si="31"/>
        <v>n/s</v>
      </c>
      <c r="BD16" s="73" t="str">
        <f t="shared" si="32"/>
        <v xml:space="preserve"> </v>
      </c>
      <c r="BE16" s="74" t="str">
        <f t="shared" si="33"/>
        <v>n/s</v>
      </c>
      <c r="BF16" s="75" t="s">
        <v>60</v>
      </c>
      <c r="BG16" s="73" t="str">
        <f t="shared" si="34"/>
        <v xml:space="preserve"> </v>
      </c>
      <c r="BH16" s="74" t="str">
        <f t="shared" si="35"/>
        <v>n/s</v>
      </c>
      <c r="BI16" s="73" t="str">
        <f t="shared" si="36"/>
        <v xml:space="preserve"> </v>
      </c>
      <c r="BJ16" s="74" t="str">
        <f t="shared" si="37"/>
        <v>n/s</v>
      </c>
      <c r="BK16" s="173"/>
      <c r="BL16" s="77">
        <f t="shared" si="38"/>
        <v>23</v>
      </c>
      <c r="BM16" s="81">
        <f t="shared" si="39"/>
        <v>26</v>
      </c>
      <c r="BN16" s="116">
        <f t="shared" si="40"/>
        <v>5</v>
      </c>
      <c r="BO16" s="80">
        <v>12</v>
      </c>
      <c r="BP16" s="80">
        <f t="shared" si="82"/>
        <v>19</v>
      </c>
      <c r="BQ16" s="81">
        <f t="shared" si="41"/>
        <v>29</v>
      </c>
      <c r="BR16" s="116">
        <f t="shared" si="42"/>
        <v>2</v>
      </c>
      <c r="BS16" s="79">
        <f t="shared" si="43"/>
        <v>7</v>
      </c>
      <c r="BT16" s="117">
        <f t="shared" si="44"/>
        <v>28</v>
      </c>
      <c r="BU16" s="118">
        <f t="shared" si="45"/>
        <v>35</v>
      </c>
      <c r="BV16" s="80">
        <v>12</v>
      </c>
      <c r="BW16" s="80">
        <f t="shared" si="83"/>
        <v>19</v>
      </c>
      <c r="BX16" s="81" t="str">
        <f t="shared" si="46"/>
        <v>n/s</v>
      </c>
      <c r="BY16" s="116">
        <f t="shared" si="84"/>
        <v>0</v>
      </c>
      <c r="BZ16" s="79">
        <f t="shared" si="47"/>
        <v>7</v>
      </c>
      <c r="CA16" s="117">
        <f t="shared" si="48"/>
        <v>30</v>
      </c>
      <c r="CB16" s="118">
        <f t="shared" si="49"/>
        <v>50</v>
      </c>
      <c r="CC16" s="80">
        <v>12</v>
      </c>
      <c r="CD16" s="80">
        <f t="shared" si="85"/>
        <v>18</v>
      </c>
      <c r="CE16" s="81" t="str">
        <f t="shared" si="50"/>
        <v>n/s</v>
      </c>
      <c r="CF16" s="116">
        <f t="shared" si="51"/>
        <v>0</v>
      </c>
      <c r="CG16" s="79">
        <f t="shared" si="52"/>
        <v>7</v>
      </c>
      <c r="CH16" s="117">
        <f t="shared" si="53"/>
        <v>30</v>
      </c>
      <c r="CI16" s="118">
        <f t="shared" si="54"/>
        <v>66</v>
      </c>
      <c r="CJ16" s="80">
        <v>12</v>
      </c>
      <c r="CK16" s="80">
        <f t="shared" si="86"/>
        <v>17</v>
      </c>
      <c r="CL16" s="81" t="str">
        <f t="shared" si="55"/>
        <v>n/s</v>
      </c>
      <c r="CM16" s="116">
        <f t="shared" si="56"/>
        <v>0</v>
      </c>
      <c r="CN16" s="79">
        <f t="shared" si="57"/>
        <v>7</v>
      </c>
      <c r="CO16" s="117">
        <f t="shared" si="58"/>
        <v>30</v>
      </c>
      <c r="CP16" s="118">
        <f t="shared" si="59"/>
        <v>82</v>
      </c>
      <c r="CQ16" s="80">
        <v>12</v>
      </c>
      <c r="CR16" s="80">
        <f t="shared" si="87"/>
        <v>14</v>
      </c>
      <c r="CS16" s="81" t="str">
        <f t="shared" si="88"/>
        <v>n/s</v>
      </c>
      <c r="CT16" s="116">
        <f t="shared" si="60"/>
        <v>0</v>
      </c>
      <c r="CU16" s="79">
        <f t="shared" si="61"/>
        <v>7</v>
      </c>
      <c r="CV16" s="117">
        <f t="shared" si="62"/>
        <v>30</v>
      </c>
      <c r="CW16" s="118">
        <f t="shared" si="63"/>
        <v>99</v>
      </c>
      <c r="CX16" s="80">
        <v>12</v>
      </c>
      <c r="CY16" s="80">
        <f t="shared" si="89"/>
        <v>14</v>
      </c>
      <c r="CZ16" s="81" t="str">
        <f t="shared" si="64"/>
        <v>n/s</v>
      </c>
      <c r="DA16" s="116">
        <f t="shared" si="65"/>
        <v>0</v>
      </c>
      <c r="DB16" s="79">
        <f t="shared" si="66"/>
        <v>7</v>
      </c>
      <c r="DC16" s="117">
        <f t="shared" si="67"/>
        <v>30</v>
      </c>
      <c r="DD16" s="118">
        <f t="shared" si="68"/>
        <v>104</v>
      </c>
      <c r="DE16" s="80">
        <v>12</v>
      </c>
      <c r="DF16" s="80">
        <f t="shared" si="90"/>
        <v>14</v>
      </c>
      <c r="DG16" s="81" t="str">
        <f t="shared" si="69"/>
        <v>n/s</v>
      </c>
      <c r="DH16" s="116">
        <f t="shared" si="70"/>
        <v>0</v>
      </c>
      <c r="DI16" s="79">
        <f t="shared" si="71"/>
        <v>7</v>
      </c>
      <c r="DJ16" s="82">
        <f t="shared" si="72"/>
        <v>30</v>
      </c>
      <c r="DK16" s="118">
        <f t="shared" si="73"/>
        <v>106.1</v>
      </c>
      <c r="DL16" s="80">
        <v>12</v>
      </c>
      <c r="DM16" s="80">
        <f t="shared" si="91"/>
        <v>14</v>
      </c>
      <c r="DN16" s="85">
        <f t="shared" si="74"/>
        <v>-2</v>
      </c>
      <c r="DO16" s="86"/>
      <c r="DP16" s="87">
        <f t="shared" si="75"/>
        <v>5</v>
      </c>
      <c r="DQ16" s="88">
        <f t="shared" si="76"/>
        <v>30</v>
      </c>
      <c r="DR16" s="89">
        <f t="shared" si="77"/>
        <v>214</v>
      </c>
      <c r="DS16" s="90">
        <f t="shared" si="78"/>
        <v>102.1</v>
      </c>
      <c r="DT16" s="84">
        <v>12</v>
      </c>
      <c r="DU16" s="84">
        <v>1</v>
      </c>
      <c r="DV16" s="82">
        <f t="shared" si="79"/>
        <v>30</v>
      </c>
      <c r="DW16" s="157">
        <v>19</v>
      </c>
      <c r="DX16" s="91" t="str">
        <f t="shared" si="80"/>
        <v xml:space="preserve">Кирилл Лебедев </v>
      </c>
      <c r="DY16" s="92">
        <f t="shared" si="81"/>
        <v>23</v>
      </c>
    </row>
    <row r="17" spans="1:129">
      <c r="A17" s="60">
        <v>13</v>
      </c>
      <c r="B17" s="61" t="s">
        <v>81</v>
      </c>
      <c r="C17" s="62">
        <v>16.3</v>
      </c>
      <c r="D17" s="62">
        <v>8.1999999999999993</v>
      </c>
      <c r="E17" s="62">
        <v>15.5</v>
      </c>
      <c r="F17" s="62">
        <v>5.45</v>
      </c>
      <c r="G17" s="62">
        <v>14.4</v>
      </c>
      <c r="H17" s="62">
        <v>1.85</v>
      </c>
      <c r="I17" s="63">
        <v>12.6</v>
      </c>
      <c r="J17" s="64">
        <f t="shared" si="0"/>
        <v>1174.1073838675002</v>
      </c>
      <c r="K17" s="65">
        <f t="shared" si="1"/>
        <v>62.183582926594113</v>
      </c>
      <c r="L17" s="61"/>
      <c r="M17" s="95">
        <f>K17*$M$2</f>
        <v>4.3528508048615882</v>
      </c>
      <c r="N17" s="67" t="s">
        <v>89</v>
      </c>
      <c r="O17" s="67" t="s">
        <v>90</v>
      </c>
      <c r="P17" s="68">
        <f t="shared" si="2"/>
        <v>66.536433731455702</v>
      </c>
      <c r="Q17" s="69">
        <v>1</v>
      </c>
      <c r="R17" s="69" t="s">
        <v>59</v>
      </c>
      <c r="S17" s="70">
        <v>24</v>
      </c>
      <c r="T17" s="71">
        <f t="shared" si="3"/>
        <v>0.99022986359099119</v>
      </c>
      <c r="U17" s="71">
        <f t="shared" si="4"/>
        <v>0.9913391403688312</v>
      </c>
      <c r="V17" s="71">
        <f t="shared" si="5"/>
        <v>0.99254785205793072</v>
      </c>
      <c r="W17" s="72">
        <v>0.64854166666666668</v>
      </c>
      <c r="X17" s="73">
        <f t="shared" si="6"/>
        <v>0.19368055555555558</v>
      </c>
      <c r="Y17" s="74">
        <f t="shared" si="7"/>
        <v>13</v>
      </c>
      <c r="Z17" s="73">
        <f t="shared" si="8"/>
        <v>0.19223721940205341</v>
      </c>
      <c r="AA17" s="74">
        <f t="shared" si="9"/>
        <v>9</v>
      </c>
      <c r="AB17" s="75">
        <v>0.70600694444444445</v>
      </c>
      <c r="AC17" s="73">
        <f t="shared" si="10"/>
        <v>0.15531249999999996</v>
      </c>
      <c r="AD17" s="74">
        <f t="shared" si="11"/>
        <v>21</v>
      </c>
      <c r="AE17" s="73">
        <f t="shared" si="12"/>
        <v>0.15415508827274732</v>
      </c>
      <c r="AF17" s="74">
        <f t="shared" si="13"/>
        <v>20</v>
      </c>
      <c r="AG17" s="75">
        <v>0.79736111111111108</v>
      </c>
      <c r="AH17" s="73">
        <f t="shared" si="14"/>
        <v>0.33902777777777776</v>
      </c>
      <c r="AI17" s="74">
        <f t="shared" si="15"/>
        <v>24</v>
      </c>
      <c r="AJ17" s="73">
        <f t="shared" si="16"/>
        <v>0.33609150578337732</v>
      </c>
      <c r="AK17" s="74">
        <f t="shared" si="17"/>
        <v>23</v>
      </c>
      <c r="AL17" s="75">
        <v>0.54600694444444442</v>
      </c>
      <c r="AM17" s="73">
        <f t="shared" si="18"/>
        <v>9.8090277777777735E-2</v>
      </c>
      <c r="AN17" s="74">
        <f t="shared" si="19"/>
        <v>15</v>
      </c>
      <c r="AO17" s="73">
        <f t="shared" si="20"/>
        <v>9.7359294516099065E-2</v>
      </c>
      <c r="AP17" s="74">
        <f t="shared" si="21"/>
        <v>15</v>
      </c>
      <c r="AQ17" s="75" t="s">
        <v>60</v>
      </c>
      <c r="AR17" s="73" t="str">
        <f t="shared" si="22"/>
        <v xml:space="preserve"> </v>
      </c>
      <c r="AS17" s="74" t="str">
        <f t="shared" si="23"/>
        <v>n/s</v>
      </c>
      <c r="AT17" s="73" t="str">
        <f t="shared" si="24"/>
        <v xml:space="preserve"> </v>
      </c>
      <c r="AU17" s="74" t="str">
        <f t="shared" si="25"/>
        <v>n/s</v>
      </c>
      <c r="AV17" s="72" t="s">
        <v>60</v>
      </c>
      <c r="AW17" s="73" t="str">
        <f t="shared" si="26"/>
        <v xml:space="preserve"> </v>
      </c>
      <c r="AX17" s="74" t="str">
        <f t="shared" si="27"/>
        <v>n/s</v>
      </c>
      <c r="AY17" s="73" t="str">
        <f t="shared" si="28"/>
        <v xml:space="preserve"> </v>
      </c>
      <c r="AZ17" s="74" t="str">
        <f t="shared" si="29"/>
        <v>n/s</v>
      </c>
      <c r="BA17" s="75">
        <v>0.703587962962963</v>
      </c>
      <c r="BB17" s="73">
        <f t="shared" si="30"/>
        <v>6.4699074074074048E-2</v>
      </c>
      <c r="BC17" s="74">
        <f t="shared" si="31"/>
        <v>6</v>
      </c>
      <c r="BD17" s="73">
        <f t="shared" si="32"/>
        <v>6.4216927002359148E-2</v>
      </c>
      <c r="BE17" s="74">
        <f t="shared" si="33"/>
        <v>6</v>
      </c>
      <c r="BF17" s="75">
        <v>0.60185185185185186</v>
      </c>
      <c r="BG17" s="73">
        <f t="shared" si="34"/>
        <v>0.21296296296296297</v>
      </c>
      <c r="BH17" s="74">
        <f t="shared" si="35"/>
        <v>17</v>
      </c>
      <c r="BI17" s="73">
        <f t="shared" si="36"/>
        <v>0.21088228576474813</v>
      </c>
      <c r="BJ17" s="74">
        <f t="shared" si="37"/>
        <v>14</v>
      </c>
      <c r="BK17" s="173"/>
      <c r="BL17" s="77">
        <f t="shared" si="38"/>
        <v>24</v>
      </c>
      <c r="BM17" s="81">
        <f t="shared" si="39"/>
        <v>9</v>
      </c>
      <c r="BN17" s="116">
        <f t="shared" si="40"/>
        <v>22</v>
      </c>
      <c r="BO17" s="80">
        <v>13</v>
      </c>
      <c r="BP17" s="80">
        <f t="shared" si="82"/>
        <v>18</v>
      </c>
      <c r="BQ17" s="81">
        <f t="shared" si="41"/>
        <v>20</v>
      </c>
      <c r="BR17" s="116">
        <f t="shared" si="42"/>
        <v>11</v>
      </c>
      <c r="BS17" s="79">
        <f t="shared" si="43"/>
        <v>33</v>
      </c>
      <c r="BT17" s="117">
        <f t="shared" si="44"/>
        <v>14</v>
      </c>
      <c r="BU17" s="118">
        <f t="shared" si="45"/>
        <v>35</v>
      </c>
      <c r="BV17" s="80">
        <v>13</v>
      </c>
      <c r="BW17" s="80">
        <f t="shared" si="83"/>
        <v>18</v>
      </c>
      <c r="BX17" s="81">
        <f t="shared" si="46"/>
        <v>23</v>
      </c>
      <c r="BY17" s="116">
        <f t="shared" si="84"/>
        <v>7</v>
      </c>
      <c r="BZ17" s="79">
        <f t="shared" si="47"/>
        <v>40</v>
      </c>
      <c r="CA17" s="117">
        <f t="shared" si="48"/>
        <v>19</v>
      </c>
      <c r="CB17" s="118">
        <f t="shared" si="49"/>
        <v>48</v>
      </c>
      <c r="CC17" s="80">
        <v>13</v>
      </c>
      <c r="CD17" s="80">
        <f t="shared" si="85"/>
        <v>17</v>
      </c>
      <c r="CE17" s="81">
        <f t="shared" si="50"/>
        <v>15</v>
      </c>
      <c r="CF17" s="116">
        <f t="shared" si="51"/>
        <v>14</v>
      </c>
      <c r="CG17" s="79">
        <f t="shared" si="52"/>
        <v>54</v>
      </c>
      <c r="CH17" s="117">
        <f t="shared" si="53"/>
        <v>16</v>
      </c>
      <c r="CI17" s="118">
        <f t="shared" si="54"/>
        <v>63.1</v>
      </c>
      <c r="CJ17" s="80">
        <v>13</v>
      </c>
      <c r="CK17" s="80">
        <f t="shared" si="86"/>
        <v>16</v>
      </c>
      <c r="CL17" s="81" t="str">
        <f t="shared" si="55"/>
        <v>n/s</v>
      </c>
      <c r="CM17" s="116">
        <f t="shared" si="56"/>
        <v>0</v>
      </c>
      <c r="CN17" s="79">
        <f t="shared" si="57"/>
        <v>54</v>
      </c>
      <c r="CO17" s="117">
        <f t="shared" si="58"/>
        <v>19</v>
      </c>
      <c r="CP17" s="118">
        <f t="shared" si="59"/>
        <v>79</v>
      </c>
      <c r="CQ17" s="80">
        <v>13</v>
      </c>
      <c r="CR17" s="80">
        <f t="shared" si="87"/>
        <v>13</v>
      </c>
      <c r="CS17" s="81" t="str">
        <f t="shared" si="88"/>
        <v>n/s</v>
      </c>
      <c r="CT17" s="116">
        <f t="shared" si="60"/>
        <v>0</v>
      </c>
      <c r="CU17" s="79">
        <f t="shared" si="61"/>
        <v>54</v>
      </c>
      <c r="CV17" s="117">
        <f t="shared" si="62"/>
        <v>21</v>
      </c>
      <c r="CW17" s="118">
        <f t="shared" si="63"/>
        <v>91.1</v>
      </c>
      <c r="CX17" s="80">
        <v>13</v>
      </c>
      <c r="CY17" s="80">
        <f t="shared" si="89"/>
        <v>13</v>
      </c>
      <c r="CZ17" s="81">
        <f t="shared" si="64"/>
        <v>6</v>
      </c>
      <c r="DA17" s="116">
        <f t="shared" si="65"/>
        <v>20</v>
      </c>
      <c r="DB17" s="79">
        <f t="shared" si="66"/>
        <v>74</v>
      </c>
      <c r="DC17" s="117">
        <f t="shared" si="67"/>
        <v>18</v>
      </c>
      <c r="DD17" s="118">
        <f t="shared" si="68"/>
        <v>102.1</v>
      </c>
      <c r="DE17" s="80">
        <v>13</v>
      </c>
      <c r="DF17" s="80">
        <f t="shared" si="90"/>
        <v>13</v>
      </c>
      <c r="DG17" s="81">
        <f t="shared" si="69"/>
        <v>14</v>
      </c>
      <c r="DH17" s="116">
        <f t="shared" si="70"/>
        <v>12</v>
      </c>
      <c r="DI17" s="79">
        <f t="shared" si="71"/>
        <v>86</v>
      </c>
      <c r="DJ17" s="82">
        <f t="shared" si="72"/>
        <v>17</v>
      </c>
      <c r="DK17" s="118">
        <f t="shared" si="73"/>
        <v>104</v>
      </c>
      <c r="DL17" s="80">
        <v>13</v>
      </c>
      <c r="DM17" s="80">
        <f t="shared" si="91"/>
        <v>13</v>
      </c>
      <c r="DN17" s="85">
        <f t="shared" si="74"/>
        <v>-7</v>
      </c>
      <c r="DO17" s="86"/>
      <c r="DP17" s="87">
        <f t="shared" si="75"/>
        <v>79</v>
      </c>
      <c r="DQ17" s="88">
        <f t="shared" si="76"/>
        <v>19</v>
      </c>
      <c r="DR17" s="89">
        <f t="shared" si="77"/>
        <v>137</v>
      </c>
      <c r="DS17" s="90">
        <f t="shared" si="78"/>
        <v>97</v>
      </c>
      <c r="DT17" s="84">
        <v>13</v>
      </c>
      <c r="DU17" s="84">
        <v>1</v>
      </c>
      <c r="DV17" s="82">
        <f t="shared" si="79"/>
        <v>19</v>
      </c>
      <c r="DW17" s="157">
        <v>14</v>
      </c>
      <c r="DX17" s="91" t="str">
        <f t="shared" si="80"/>
        <v xml:space="preserve">Вячеслав Швецов </v>
      </c>
      <c r="DY17" s="92">
        <f t="shared" si="81"/>
        <v>24</v>
      </c>
    </row>
    <row r="18" spans="1:129" s="120" customFormat="1">
      <c r="A18" s="60">
        <v>14</v>
      </c>
      <c r="B18" s="61" t="s">
        <v>81</v>
      </c>
      <c r="C18" s="62">
        <v>16.3</v>
      </c>
      <c r="D18" s="62">
        <v>8.1999999999999993</v>
      </c>
      <c r="E18" s="62">
        <v>15.5</v>
      </c>
      <c r="F18" s="62">
        <v>5.45</v>
      </c>
      <c r="G18" s="62">
        <v>14.4</v>
      </c>
      <c r="H18" s="62">
        <v>1.85</v>
      </c>
      <c r="I18" s="63">
        <v>12.6</v>
      </c>
      <c r="J18" s="64">
        <f t="shared" si="0"/>
        <v>1174.1073838675002</v>
      </c>
      <c r="K18" s="65">
        <f t="shared" si="1"/>
        <v>62.183582926594113</v>
      </c>
      <c r="L18" s="61"/>
      <c r="M18" s="95">
        <f>K18*$M$2</f>
        <v>4.3528508048615882</v>
      </c>
      <c r="N18" s="67" t="s">
        <v>91</v>
      </c>
      <c r="O18" s="67" t="s">
        <v>92</v>
      </c>
      <c r="P18" s="68">
        <f t="shared" si="2"/>
        <v>66.536433731455702</v>
      </c>
      <c r="Q18" s="69">
        <v>1</v>
      </c>
      <c r="R18" s="69" t="s">
        <v>59</v>
      </c>
      <c r="S18" s="70">
        <v>25</v>
      </c>
      <c r="T18" s="71">
        <f t="shared" si="3"/>
        <v>0.99022986359099119</v>
      </c>
      <c r="U18" s="71">
        <f t="shared" si="4"/>
        <v>0.9913391403688312</v>
      </c>
      <c r="V18" s="71">
        <f t="shared" si="5"/>
        <v>0.99254785205793072</v>
      </c>
      <c r="W18" s="72">
        <v>0.6567708333333333</v>
      </c>
      <c r="X18" s="73">
        <f t="shared" si="6"/>
        <v>0.2019097222222222</v>
      </c>
      <c r="Y18" s="74">
        <f t="shared" si="7"/>
        <v>19</v>
      </c>
      <c r="Z18" s="73">
        <f t="shared" si="8"/>
        <v>0.20040506110128009</v>
      </c>
      <c r="AA18" s="74">
        <f t="shared" si="9"/>
        <v>18</v>
      </c>
      <c r="AB18" s="75">
        <v>0.67621527777777779</v>
      </c>
      <c r="AC18" s="73">
        <f t="shared" si="10"/>
        <v>0.1255208333333333</v>
      </c>
      <c r="AD18" s="74">
        <f t="shared" si="11"/>
        <v>7</v>
      </c>
      <c r="AE18" s="73">
        <f t="shared" si="12"/>
        <v>0.12458543351352148</v>
      </c>
      <c r="AF18" s="74">
        <f t="shared" si="13"/>
        <v>6</v>
      </c>
      <c r="AG18" s="75">
        <v>0.79645833333333327</v>
      </c>
      <c r="AH18" s="73">
        <f t="shared" si="14"/>
        <v>0.33812499999999995</v>
      </c>
      <c r="AI18" s="74">
        <f t="shared" si="15"/>
        <v>23</v>
      </c>
      <c r="AJ18" s="73">
        <f t="shared" si="16"/>
        <v>0.33519654683721101</v>
      </c>
      <c r="AK18" s="74">
        <f t="shared" si="17"/>
        <v>22</v>
      </c>
      <c r="AL18" s="75" t="s">
        <v>60</v>
      </c>
      <c r="AM18" s="73" t="str">
        <f t="shared" si="18"/>
        <v xml:space="preserve"> </v>
      </c>
      <c r="AN18" s="74" t="str">
        <f t="shared" si="19"/>
        <v>n/s</v>
      </c>
      <c r="AO18" s="73" t="str">
        <f t="shared" si="20"/>
        <v xml:space="preserve"> </v>
      </c>
      <c r="AP18" s="74" t="str">
        <f t="shared" si="21"/>
        <v>n/s</v>
      </c>
      <c r="AQ18" s="75" t="s">
        <v>60</v>
      </c>
      <c r="AR18" s="73" t="str">
        <f t="shared" si="22"/>
        <v xml:space="preserve"> </v>
      </c>
      <c r="AS18" s="74" t="str">
        <f t="shared" si="23"/>
        <v>n/s</v>
      </c>
      <c r="AT18" s="73" t="str">
        <f t="shared" si="24"/>
        <v xml:space="preserve"> </v>
      </c>
      <c r="AU18" s="74" t="str">
        <f t="shared" si="25"/>
        <v>n/s</v>
      </c>
      <c r="AV18" s="72" t="s">
        <v>60</v>
      </c>
      <c r="AW18" s="73" t="str">
        <f t="shared" si="26"/>
        <v xml:space="preserve"> </v>
      </c>
      <c r="AX18" s="74" t="str">
        <f t="shared" si="27"/>
        <v>n/s</v>
      </c>
      <c r="AY18" s="73" t="str">
        <f t="shared" si="28"/>
        <v xml:space="preserve"> </v>
      </c>
      <c r="AZ18" s="74" t="str">
        <f t="shared" si="29"/>
        <v>n/s</v>
      </c>
      <c r="BA18" s="75" t="s">
        <v>60</v>
      </c>
      <c r="BB18" s="73" t="str">
        <f t="shared" si="30"/>
        <v xml:space="preserve"> </v>
      </c>
      <c r="BC18" s="74" t="str">
        <f t="shared" si="31"/>
        <v>n/s</v>
      </c>
      <c r="BD18" s="73" t="str">
        <f t="shared" si="32"/>
        <v xml:space="preserve"> </v>
      </c>
      <c r="BE18" s="74" t="str">
        <f t="shared" si="33"/>
        <v>n/s</v>
      </c>
      <c r="BF18" s="75" t="s">
        <v>60</v>
      </c>
      <c r="BG18" s="73" t="str">
        <f t="shared" si="34"/>
        <v xml:space="preserve"> </v>
      </c>
      <c r="BH18" s="74" t="str">
        <f t="shared" si="35"/>
        <v>n/s</v>
      </c>
      <c r="BI18" s="73" t="str">
        <f t="shared" si="36"/>
        <v xml:space="preserve"> </v>
      </c>
      <c r="BJ18" s="74" t="str">
        <f t="shared" si="37"/>
        <v>n/s</v>
      </c>
      <c r="BK18" s="173"/>
      <c r="BL18" s="77">
        <f t="shared" si="38"/>
        <v>25</v>
      </c>
      <c r="BM18" s="81">
        <f t="shared" si="39"/>
        <v>18</v>
      </c>
      <c r="BN18" s="116">
        <f t="shared" si="40"/>
        <v>13</v>
      </c>
      <c r="BO18" s="80">
        <v>14</v>
      </c>
      <c r="BP18" s="80">
        <f t="shared" si="82"/>
        <v>17</v>
      </c>
      <c r="BQ18" s="81">
        <f t="shared" si="41"/>
        <v>6</v>
      </c>
      <c r="BR18" s="116">
        <f t="shared" si="42"/>
        <v>25</v>
      </c>
      <c r="BS18" s="79">
        <f t="shared" si="43"/>
        <v>38</v>
      </c>
      <c r="BT18" s="117">
        <f t="shared" si="44"/>
        <v>10</v>
      </c>
      <c r="BU18" s="118">
        <f t="shared" si="45"/>
        <v>33</v>
      </c>
      <c r="BV18" s="80">
        <v>14</v>
      </c>
      <c r="BW18" s="80">
        <f t="shared" si="83"/>
        <v>17</v>
      </c>
      <c r="BX18" s="81">
        <f t="shared" si="46"/>
        <v>22</v>
      </c>
      <c r="BY18" s="116">
        <f t="shared" si="84"/>
        <v>8</v>
      </c>
      <c r="BZ18" s="79">
        <f t="shared" si="47"/>
        <v>46</v>
      </c>
      <c r="CA18" s="117">
        <f t="shared" si="48"/>
        <v>14</v>
      </c>
      <c r="CB18" s="118">
        <f t="shared" si="49"/>
        <v>46</v>
      </c>
      <c r="CC18" s="80">
        <v>14</v>
      </c>
      <c r="CD18" s="80">
        <f t="shared" si="85"/>
        <v>16</v>
      </c>
      <c r="CE18" s="81" t="str">
        <f t="shared" si="50"/>
        <v>n/s</v>
      </c>
      <c r="CF18" s="116">
        <f t="shared" si="51"/>
        <v>0</v>
      </c>
      <c r="CG18" s="79">
        <f t="shared" si="52"/>
        <v>46</v>
      </c>
      <c r="CH18" s="117">
        <f t="shared" si="53"/>
        <v>19</v>
      </c>
      <c r="CI18" s="118">
        <f t="shared" si="54"/>
        <v>59.25</v>
      </c>
      <c r="CJ18" s="80">
        <v>14</v>
      </c>
      <c r="CK18" s="80">
        <f t="shared" si="86"/>
        <v>15</v>
      </c>
      <c r="CL18" s="81" t="str">
        <f t="shared" si="55"/>
        <v>n/s</v>
      </c>
      <c r="CM18" s="116">
        <f t="shared" si="56"/>
        <v>0</v>
      </c>
      <c r="CN18" s="79">
        <f t="shared" si="57"/>
        <v>46</v>
      </c>
      <c r="CO18" s="117">
        <f t="shared" si="58"/>
        <v>22</v>
      </c>
      <c r="CP18" s="118">
        <f t="shared" si="59"/>
        <v>78.099999999999994</v>
      </c>
      <c r="CQ18" s="80">
        <v>14</v>
      </c>
      <c r="CR18" s="80">
        <f t="shared" si="87"/>
        <v>12</v>
      </c>
      <c r="CS18" s="81" t="str">
        <f t="shared" si="88"/>
        <v>n/s</v>
      </c>
      <c r="CT18" s="116">
        <f t="shared" si="60"/>
        <v>0</v>
      </c>
      <c r="CU18" s="79">
        <f t="shared" si="61"/>
        <v>46</v>
      </c>
      <c r="CV18" s="117">
        <f t="shared" si="62"/>
        <v>25</v>
      </c>
      <c r="CW18" s="118">
        <f t="shared" si="63"/>
        <v>79</v>
      </c>
      <c r="CX18" s="80">
        <v>14</v>
      </c>
      <c r="CY18" s="80">
        <f t="shared" si="89"/>
        <v>12</v>
      </c>
      <c r="CZ18" s="81" t="str">
        <f t="shared" si="64"/>
        <v>n/s</v>
      </c>
      <c r="DA18" s="116">
        <f t="shared" si="65"/>
        <v>0</v>
      </c>
      <c r="DB18" s="79">
        <f t="shared" si="66"/>
        <v>46</v>
      </c>
      <c r="DC18" s="117">
        <f t="shared" si="67"/>
        <v>26</v>
      </c>
      <c r="DD18" s="118">
        <f t="shared" si="68"/>
        <v>85.25</v>
      </c>
      <c r="DE18" s="80">
        <v>14</v>
      </c>
      <c r="DF18" s="80">
        <f t="shared" si="90"/>
        <v>12</v>
      </c>
      <c r="DG18" s="81" t="str">
        <f t="shared" si="69"/>
        <v>n/s</v>
      </c>
      <c r="DH18" s="116">
        <f t="shared" si="70"/>
        <v>0</v>
      </c>
      <c r="DI18" s="79">
        <f t="shared" si="71"/>
        <v>46</v>
      </c>
      <c r="DJ18" s="82">
        <f t="shared" si="72"/>
        <v>27</v>
      </c>
      <c r="DK18" s="118">
        <f t="shared" si="73"/>
        <v>97.25</v>
      </c>
      <c r="DL18" s="80">
        <v>14</v>
      </c>
      <c r="DM18" s="80">
        <f t="shared" si="91"/>
        <v>12</v>
      </c>
      <c r="DN18" s="85">
        <f t="shared" si="74"/>
        <v>-8</v>
      </c>
      <c r="DO18" s="121">
        <v>0.25</v>
      </c>
      <c r="DP18" s="87">
        <f t="shared" si="75"/>
        <v>38.25</v>
      </c>
      <c r="DQ18" s="88">
        <f t="shared" si="76"/>
        <v>27</v>
      </c>
      <c r="DR18" s="89">
        <f t="shared" si="77"/>
        <v>176</v>
      </c>
      <c r="DS18" s="90">
        <f t="shared" si="78"/>
        <v>93</v>
      </c>
      <c r="DT18" s="84">
        <v>14</v>
      </c>
      <c r="DU18" s="84">
        <v>1</v>
      </c>
      <c r="DV18" s="82">
        <f t="shared" si="79"/>
        <v>27</v>
      </c>
      <c r="DW18" s="157">
        <v>17</v>
      </c>
      <c r="DX18" s="91" t="str">
        <f t="shared" si="80"/>
        <v xml:space="preserve">Максим Багарадников </v>
      </c>
      <c r="DY18" s="92">
        <f t="shared" si="81"/>
        <v>25</v>
      </c>
    </row>
    <row r="19" spans="1:129" s="120" customFormat="1">
      <c r="A19" s="60">
        <v>15</v>
      </c>
      <c r="B19" s="47" t="s">
        <v>93</v>
      </c>
      <c r="C19" s="122">
        <v>17.388801611762023</v>
      </c>
      <c r="D19" s="122">
        <v>5.3865310739883512</v>
      </c>
      <c r="E19" s="122">
        <v>15.719876399598657</v>
      </c>
      <c r="F19" s="122">
        <v>5.0917209317199719</v>
      </c>
      <c r="G19" s="122">
        <v>13.311427440728172</v>
      </c>
      <c r="H19" s="122">
        <v>1.9987128289381637</v>
      </c>
      <c r="I19" s="123">
        <v>15.685903544052861</v>
      </c>
      <c r="J19" s="99">
        <f t="shared" si="0"/>
        <v>934.97208542057047</v>
      </c>
      <c r="K19" s="124">
        <f t="shared" si="1"/>
        <v>100.16808264490692</v>
      </c>
      <c r="L19" s="101">
        <f>K19*$L$2</f>
        <v>5.0084041322453459</v>
      </c>
      <c r="M19" s="125">
        <f>K19*$M$2</f>
        <v>7.0117657851434849</v>
      </c>
      <c r="N19" t="s">
        <v>94</v>
      </c>
      <c r="O19" t="s">
        <v>95</v>
      </c>
      <c r="P19" s="68">
        <f t="shared" si="2"/>
        <v>112.18825256229574</v>
      </c>
      <c r="Q19" s="69">
        <v>1</v>
      </c>
      <c r="R19" s="69" t="s">
        <v>59</v>
      </c>
      <c r="S19" s="70">
        <v>51</v>
      </c>
      <c r="T19" s="71">
        <f t="shared" si="3"/>
        <v>0.91389299919365508</v>
      </c>
      <c r="U19" s="71">
        <f t="shared" si="4"/>
        <v>0.92299538062842257</v>
      </c>
      <c r="V19" s="126">
        <f t="shared" si="5"/>
        <v>0.93309847774553323</v>
      </c>
      <c r="W19" s="72">
        <v>0.70347222222222228</v>
      </c>
      <c r="X19" s="73">
        <f t="shared" si="6"/>
        <v>0.24861111111111117</v>
      </c>
      <c r="Y19" s="74">
        <f t="shared" si="7"/>
        <v>27</v>
      </c>
      <c r="Z19" s="73">
        <f t="shared" si="8"/>
        <v>0.23197864932840345</v>
      </c>
      <c r="AA19" s="74">
        <f t="shared" si="9"/>
        <v>27</v>
      </c>
      <c r="AB19" s="127">
        <v>0.72327546296296286</v>
      </c>
      <c r="AC19" s="73">
        <f t="shared" si="10"/>
        <v>0.17258101851851837</v>
      </c>
      <c r="AD19" s="74">
        <f t="shared" si="11"/>
        <v>26</v>
      </c>
      <c r="AE19" s="73">
        <f t="shared" si="12"/>
        <v>0.16103508566740318</v>
      </c>
      <c r="AF19" s="74">
        <f t="shared" si="13"/>
        <v>24</v>
      </c>
      <c r="AG19" s="75" t="s">
        <v>84</v>
      </c>
      <c r="AH19" s="73" t="str">
        <f t="shared" si="14"/>
        <v xml:space="preserve"> </v>
      </c>
      <c r="AI19" s="74" t="str">
        <f t="shared" si="15"/>
        <v>n/f</v>
      </c>
      <c r="AJ19" s="73" t="str">
        <f t="shared" si="16"/>
        <v xml:space="preserve"> </v>
      </c>
      <c r="AK19" s="74" t="str">
        <f t="shared" si="17"/>
        <v>n/f</v>
      </c>
      <c r="AL19" s="127">
        <v>0.55355324074074075</v>
      </c>
      <c r="AM19" s="73">
        <f t="shared" si="18"/>
        <v>0.10563657407407406</v>
      </c>
      <c r="AN19" s="74">
        <f t="shared" si="19"/>
        <v>23</v>
      </c>
      <c r="AO19" s="73">
        <f t="shared" si="20"/>
        <v>9.8569326462771764E-2</v>
      </c>
      <c r="AP19" s="74">
        <f t="shared" si="21"/>
        <v>17</v>
      </c>
      <c r="AQ19" s="75" t="s">
        <v>60</v>
      </c>
      <c r="AR19" s="73" t="str">
        <f t="shared" si="22"/>
        <v xml:space="preserve"> </v>
      </c>
      <c r="AS19" s="74" t="str">
        <f t="shared" si="23"/>
        <v>n/s</v>
      </c>
      <c r="AT19" s="73" t="str">
        <f t="shared" si="24"/>
        <v xml:space="preserve"> </v>
      </c>
      <c r="AU19" s="74" t="str">
        <f t="shared" si="25"/>
        <v>n/s</v>
      </c>
      <c r="AV19" s="72" t="s">
        <v>60</v>
      </c>
      <c r="AW19" s="73" t="str">
        <f t="shared" si="26"/>
        <v xml:space="preserve"> </v>
      </c>
      <c r="AX19" s="74" t="str">
        <f t="shared" si="27"/>
        <v>n/s</v>
      </c>
      <c r="AY19" s="73" t="str">
        <f t="shared" si="28"/>
        <v xml:space="preserve"> </v>
      </c>
      <c r="AZ19" s="74" t="str">
        <f t="shared" si="29"/>
        <v>n/s</v>
      </c>
      <c r="BA19" s="75" t="s">
        <v>60</v>
      </c>
      <c r="BB19" s="73" t="str">
        <f t="shared" si="30"/>
        <v xml:space="preserve"> </v>
      </c>
      <c r="BC19" s="74" t="str">
        <f t="shared" si="31"/>
        <v>n/s</v>
      </c>
      <c r="BD19" s="73" t="str">
        <f t="shared" si="32"/>
        <v xml:space="preserve"> </v>
      </c>
      <c r="BE19" s="74" t="str">
        <f t="shared" si="33"/>
        <v>n/s</v>
      </c>
      <c r="BF19" s="127">
        <v>0.64207175925925919</v>
      </c>
      <c r="BG19" s="73">
        <f t="shared" si="34"/>
        <v>0.25318287037037029</v>
      </c>
      <c r="BH19" s="74">
        <f t="shared" si="35"/>
        <v>26</v>
      </c>
      <c r="BI19" s="73">
        <f t="shared" si="36"/>
        <v>0.23138205274723608</v>
      </c>
      <c r="BJ19" s="74">
        <f t="shared" si="37"/>
        <v>25</v>
      </c>
      <c r="BK19" s="173"/>
      <c r="BL19" s="77">
        <f t="shared" si="38"/>
        <v>51</v>
      </c>
      <c r="BM19" s="81">
        <f t="shared" si="39"/>
        <v>27</v>
      </c>
      <c r="BN19" s="116">
        <f t="shared" si="40"/>
        <v>4</v>
      </c>
      <c r="BO19" s="80">
        <v>15</v>
      </c>
      <c r="BP19" s="80">
        <f t="shared" si="82"/>
        <v>16</v>
      </c>
      <c r="BQ19" s="81">
        <f t="shared" si="41"/>
        <v>24</v>
      </c>
      <c r="BR19" s="116">
        <f t="shared" si="42"/>
        <v>7</v>
      </c>
      <c r="BS19" s="79">
        <f t="shared" si="43"/>
        <v>11</v>
      </c>
      <c r="BT19" s="117">
        <f t="shared" si="44"/>
        <v>27</v>
      </c>
      <c r="BU19" s="118">
        <f t="shared" si="45"/>
        <v>33</v>
      </c>
      <c r="BV19" s="80">
        <v>15</v>
      </c>
      <c r="BW19" s="80">
        <f t="shared" si="83"/>
        <v>16</v>
      </c>
      <c r="BX19" s="81" t="str">
        <f t="shared" si="46"/>
        <v>n/f</v>
      </c>
      <c r="BY19" s="116">
        <f t="shared" si="84"/>
        <v>0.25</v>
      </c>
      <c r="BZ19" s="79">
        <f t="shared" si="47"/>
        <v>11.25</v>
      </c>
      <c r="CA19" s="117">
        <f t="shared" si="48"/>
        <v>29</v>
      </c>
      <c r="CB19" s="118">
        <f t="shared" si="49"/>
        <v>43.25</v>
      </c>
      <c r="CC19" s="80">
        <v>15</v>
      </c>
      <c r="CD19" s="80">
        <f t="shared" si="85"/>
        <v>15</v>
      </c>
      <c r="CE19" s="81">
        <f t="shared" si="50"/>
        <v>17</v>
      </c>
      <c r="CF19" s="116">
        <f t="shared" si="51"/>
        <v>12</v>
      </c>
      <c r="CG19" s="79">
        <f t="shared" si="52"/>
        <v>23.25</v>
      </c>
      <c r="CH19" s="117">
        <f t="shared" si="53"/>
        <v>28</v>
      </c>
      <c r="CI19" s="118">
        <f t="shared" si="54"/>
        <v>55</v>
      </c>
      <c r="CJ19" s="80">
        <v>15</v>
      </c>
      <c r="CK19" s="80">
        <f t="shared" si="86"/>
        <v>14</v>
      </c>
      <c r="CL19" s="81" t="str">
        <f t="shared" si="55"/>
        <v>n/s</v>
      </c>
      <c r="CM19" s="116">
        <f t="shared" si="56"/>
        <v>0</v>
      </c>
      <c r="CN19" s="79">
        <f t="shared" si="57"/>
        <v>23.25</v>
      </c>
      <c r="CO19" s="117">
        <f t="shared" si="58"/>
        <v>29</v>
      </c>
      <c r="CP19" s="118">
        <f t="shared" si="59"/>
        <v>75</v>
      </c>
      <c r="CQ19" s="80">
        <v>15</v>
      </c>
      <c r="CR19" s="80">
        <f t="shared" si="87"/>
        <v>11</v>
      </c>
      <c r="CS19" s="81" t="str">
        <f t="shared" si="88"/>
        <v>n/s</v>
      </c>
      <c r="CT19" s="116">
        <f t="shared" si="60"/>
        <v>0</v>
      </c>
      <c r="CU19" s="79">
        <f t="shared" si="61"/>
        <v>23.25</v>
      </c>
      <c r="CV19" s="117">
        <f t="shared" si="62"/>
        <v>29</v>
      </c>
      <c r="CW19" s="118">
        <f t="shared" si="63"/>
        <v>75.25</v>
      </c>
      <c r="CX19" s="80">
        <v>15</v>
      </c>
      <c r="CY19" s="80">
        <f t="shared" si="89"/>
        <v>11</v>
      </c>
      <c r="CZ19" s="81" t="str">
        <f t="shared" si="64"/>
        <v>n/s</v>
      </c>
      <c r="DA19" s="116">
        <f t="shared" si="65"/>
        <v>0</v>
      </c>
      <c r="DB19" s="79">
        <f t="shared" si="66"/>
        <v>23.25</v>
      </c>
      <c r="DC19" s="117">
        <f t="shared" si="67"/>
        <v>29</v>
      </c>
      <c r="DD19" s="118">
        <f t="shared" si="68"/>
        <v>83</v>
      </c>
      <c r="DE19" s="80">
        <v>15</v>
      </c>
      <c r="DF19" s="80">
        <f t="shared" si="90"/>
        <v>11</v>
      </c>
      <c r="DG19" s="81">
        <f t="shared" si="69"/>
        <v>25</v>
      </c>
      <c r="DH19" s="116">
        <f t="shared" si="70"/>
        <v>1</v>
      </c>
      <c r="DI19" s="79">
        <f t="shared" si="71"/>
        <v>24.25</v>
      </c>
      <c r="DJ19" s="82">
        <f t="shared" si="72"/>
        <v>29</v>
      </c>
      <c r="DK19" s="118">
        <f t="shared" si="73"/>
        <v>88</v>
      </c>
      <c r="DL19" s="80">
        <v>15</v>
      </c>
      <c r="DM19" s="80">
        <f t="shared" si="91"/>
        <v>11</v>
      </c>
      <c r="DN19" s="85">
        <f t="shared" si="74"/>
        <v>-0.25</v>
      </c>
      <c r="DO19" s="128"/>
      <c r="DP19" s="87">
        <f t="shared" si="75"/>
        <v>24</v>
      </c>
      <c r="DQ19" s="88">
        <f t="shared" si="76"/>
        <v>29</v>
      </c>
      <c r="DR19" s="89">
        <f t="shared" si="77"/>
        <v>197</v>
      </c>
      <c r="DS19" s="90">
        <f t="shared" si="78"/>
        <v>87</v>
      </c>
      <c r="DT19" s="84">
        <v>15</v>
      </c>
      <c r="DU19" s="84">
        <v>1</v>
      </c>
      <c r="DV19" s="82">
        <f t="shared" si="79"/>
        <v>29</v>
      </c>
      <c r="DW19" s="157">
        <v>18</v>
      </c>
      <c r="DX19" s="91" t="str">
        <f t="shared" si="80"/>
        <v xml:space="preserve">Филип Титов </v>
      </c>
      <c r="DY19" s="92">
        <f t="shared" si="81"/>
        <v>51</v>
      </c>
    </row>
    <row r="20" spans="1:129" s="120" customFormat="1">
      <c r="A20" s="129">
        <v>16</v>
      </c>
      <c r="B20" s="102" t="s">
        <v>96</v>
      </c>
      <c r="C20" s="103">
        <v>16.5</v>
      </c>
      <c r="D20" s="103">
        <v>8.07</v>
      </c>
      <c r="E20" s="103">
        <v>17.149999999999999</v>
      </c>
      <c r="F20" s="103">
        <v>5.7</v>
      </c>
      <c r="G20" s="103">
        <v>14.75</v>
      </c>
      <c r="H20" s="103">
        <v>2.0499999999999998</v>
      </c>
      <c r="I20" s="104">
        <v>16.2</v>
      </c>
      <c r="J20" s="105">
        <f t="shared" si="0"/>
        <v>1242.8685722550001</v>
      </c>
      <c r="K20" s="106">
        <f t="shared" si="1"/>
        <v>67.642164031592003</v>
      </c>
      <c r="L20" s="130"/>
      <c r="M20" s="107"/>
      <c r="N20" s="108" t="s">
        <v>97</v>
      </c>
      <c r="O20" s="108" t="s">
        <v>98</v>
      </c>
      <c r="P20" s="68">
        <f>SUM(K21:M21)</f>
        <v>69.193101955739579</v>
      </c>
      <c r="Q20" s="69">
        <v>1</v>
      </c>
      <c r="R20" s="69" t="s">
        <v>59</v>
      </c>
      <c r="S20" s="70">
        <v>27</v>
      </c>
      <c r="T20" s="71">
        <f t="shared" si="3"/>
        <v>0.98543972292103199</v>
      </c>
      <c r="U20" s="71">
        <f t="shared" si="4"/>
        <v>0.98708576741395115</v>
      </c>
      <c r="V20" s="126">
        <f t="shared" si="5"/>
        <v>0.98888142320527206</v>
      </c>
      <c r="W20" s="72">
        <v>0.64447916666666671</v>
      </c>
      <c r="X20" s="73">
        <f t="shared" si="6"/>
        <v>0.18961805555555561</v>
      </c>
      <c r="Y20" s="74">
        <f t="shared" si="7"/>
        <v>7</v>
      </c>
      <c r="Z20" s="73">
        <f t="shared" si="8"/>
        <v>0.18750977264319418</v>
      </c>
      <c r="AA20" s="74">
        <f t="shared" si="9"/>
        <v>5</v>
      </c>
      <c r="AB20" s="127">
        <v>0.67594907407407412</v>
      </c>
      <c r="AC20" s="73">
        <f t="shared" si="10"/>
        <v>0.12525462962962963</v>
      </c>
      <c r="AD20" s="74">
        <f t="shared" si="11"/>
        <v>6</v>
      </c>
      <c r="AE20" s="73">
        <f t="shared" si="12"/>
        <v>0.12386197641119739</v>
      </c>
      <c r="AF20" s="74">
        <f t="shared" si="13"/>
        <v>4</v>
      </c>
      <c r="AG20" s="75">
        <v>0.772974537037037</v>
      </c>
      <c r="AH20" s="73">
        <f t="shared" si="14"/>
        <v>0.31464120370370369</v>
      </c>
      <c r="AI20" s="74">
        <f t="shared" si="15"/>
        <v>12</v>
      </c>
      <c r="AJ20" s="73">
        <f t="shared" si="16"/>
        <v>0.31057785401791971</v>
      </c>
      <c r="AK20" s="74">
        <f t="shared" si="17"/>
        <v>12</v>
      </c>
      <c r="AL20" s="127">
        <v>0.54505787037037035</v>
      </c>
      <c r="AM20" s="73">
        <f t="shared" si="18"/>
        <v>9.714120370370366E-2</v>
      </c>
      <c r="AN20" s="74">
        <f t="shared" si="19"/>
        <v>14</v>
      </c>
      <c r="AO20" s="73">
        <f t="shared" si="20"/>
        <v>9.6061131770391717E-2</v>
      </c>
      <c r="AP20" s="74">
        <f t="shared" si="21"/>
        <v>14</v>
      </c>
      <c r="AQ20" s="127">
        <v>0.61894675925925924</v>
      </c>
      <c r="AR20" s="73">
        <f t="shared" si="22"/>
        <v>0.19880787037037034</v>
      </c>
      <c r="AS20" s="74">
        <f t="shared" si="23"/>
        <v>12</v>
      </c>
      <c r="AT20" s="73">
        <f t="shared" si="24"/>
        <v>0.19659740979626106</v>
      </c>
      <c r="AU20" s="74">
        <f t="shared" si="25"/>
        <v>8</v>
      </c>
      <c r="AV20" s="72">
        <v>0.80460648148148139</v>
      </c>
      <c r="AW20" s="73">
        <f t="shared" si="26"/>
        <v>0.12405092592592593</v>
      </c>
      <c r="AX20" s="74">
        <f t="shared" si="27"/>
        <v>8</v>
      </c>
      <c r="AY20" s="73">
        <f t="shared" si="28"/>
        <v>0.1224489034160038</v>
      </c>
      <c r="AZ20" s="74">
        <f t="shared" si="29"/>
        <v>6</v>
      </c>
      <c r="BA20" s="127">
        <v>0.70828703703703699</v>
      </c>
      <c r="BB20" s="73">
        <f t="shared" si="30"/>
        <v>6.9398148148148042E-2</v>
      </c>
      <c r="BC20" s="74">
        <f t="shared" si="31"/>
        <v>19</v>
      </c>
      <c r="BD20" s="73">
        <f t="shared" si="32"/>
        <v>6.8626539508550952E-2</v>
      </c>
      <c r="BE20" s="74">
        <f t="shared" si="33"/>
        <v>19</v>
      </c>
      <c r="BF20" s="127">
        <v>0.58449074074074081</v>
      </c>
      <c r="BG20" s="73">
        <f t="shared" si="34"/>
        <v>0.19560185185185192</v>
      </c>
      <c r="BH20" s="74">
        <f t="shared" si="35"/>
        <v>3</v>
      </c>
      <c r="BI20" s="73">
        <f t="shared" si="36"/>
        <v>0.19275383469172969</v>
      </c>
      <c r="BJ20" s="74">
        <f t="shared" si="37"/>
        <v>2</v>
      </c>
      <c r="BK20" s="173"/>
      <c r="BL20" s="77">
        <f t="shared" si="38"/>
        <v>27</v>
      </c>
      <c r="BM20" s="81">
        <f t="shared" si="39"/>
        <v>5</v>
      </c>
      <c r="BN20" s="116">
        <f t="shared" si="40"/>
        <v>26</v>
      </c>
      <c r="BO20" s="80">
        <v>16</v>
      </c>
      <c r="BP20" s="80">
        <f t="shared" si="82"/>
        <v>15</v>
      </c>
      <c r="BQ20" s="81">
        <f t="shared" si="41"/>
        <v>4</v>
      </c>
      <c r="BR20" s="116">
        <f t="shared" si="42"/>
        <v>27</v>
      </c>
      <c r="BS20" s="79">
        <f t="shared" si="43"/>
        <v>53</v>
      </c>
      <c r="BT20" s="117">
        <f t="shared" si="44"/>
        <v>4</v>
      </c>
      <c r="BU20" s="118">
        <f t="shared" si="45"/>
        <v>32</v>
      </c>
      <c r="BV20" s="80">
        <v>16</v>
      </c>
      <c r="BW20" s="80">
        <f t="shared" si="83"/>
        <v>15</v>
      </c>
      <c r="BX20" s="81">
        <f t="shared" si="46"/>
        <v>12</v>
      </c>
      <c r="BY20" s="116">
        <f t="shared" si="84"/>
        <v>18</v>
      </c>
      <c r="BZ20" s="79">
        <f t="shared" si="47"/>
        <v>71</v>
      </c>
      <c r="CA20" s="117">
        <f t="shared" si="48"/>
        <v>5</v>
      </c>
      <c r="CB20" s="118">
        <f t="shared" si="49"/>
        <v>41.25</v>
      </c>
      <c r="CC20" s="80">
        <v>16</v>
      </c>
      <c r="CD20" s="80">
        <f t="shared" si="85"/>
        <v>14</v>
      </c>
      <c r="CE20" s="81">
        <f t="shared" si="50"/>
        <v>14</v>
      </c>
      <c r="CF20" s="116">
        <f t="shared" si="51"/>
        <v>15</v>
      </c>
      <c r="CG20" s="79">
        <f t="shared" si="52"/>
        <v>86</v>
      </c>
      <c r="CH20" s="117">
        <f t="shared" si="53"/>
        <v>5</v>
      </c>
      <c r="CI20" s="118">
        <f t="shared" si="54"/>
        <v>54</v>
      </c>
      <c r="CJ20" s="80">
        <v>16</v>
      </c>
      <c r="CK20" s="80">
        <f t="shared" si="86"/>
        <v>13</v>
      </c>
      <c r="CL20" s="81">
        <f t="shared" si="55"/>
        <v>8</v>
      </c>
      <c r="CM20" s="116">
        <f t="shared" si="56"/>
        <v>18</v>
      </c>
      <c r="CN20" s="79">
        <f t="shared" si="57"/>
        <v>104</v>
      </c>
      <c r="CO20" s="117">
        <f t="shared" si="58"/>
        <v>6</v>
      </c>
      <c r="CP20" s="118">
        <f t="shared" si="59"/>
        <v>63.25</v>
      </c>
      <c r="CQ20" s="80">
        <v>16</v>
      </c>
      <c r="CR20" s="80">
        <f t="shared" si="87"/>
        <v>10</v>
      </c>
      <c r="CS20" s="81">
        <f t="shared" si="88"/>
        <v>6</v>
      </c>
      <c r="CT20" s="116">
        <f t="shared" si="60"/>
        <v>20</v>
      </c>
      <c r="CU20" s="79">
        <f t="shared" si="61"/>
        <v>124</v>
      </c>
      <c r="CV20" s="117">
        <f t="shared" si="62"/>
        <v>5</v>
      </c>
      <c r="CW20" s="118">
        <f t="shared" si="63"/>
        <v>72</v>
      </c>
      <c r="CX20" s="80">
        <v>16</v>
      </c>
      <c r="CY20" s="80">
        <f t="shared" si="89"/>
        <v>10</v>
      </c>
      <c r="CZ20" s="81">
        <f t="shared" si="64"/>
        <v>19</v>
      </c>
      <c r="DA20" s="84">
        <f>IF(ISNUMBER(CZ20),VLOOKUP(CZ20,$DE$5:$DF$44,2),IF(ISTEXT(CZ20),IF((CZ20="n/f"),0.25,0)," "))*0.9</f>
        <v>6.3</v>
      </c>
      <c r="DB20" s="79">
        <f t="shared" si="66"/>
        <v>130.30000000000001</v>
      </c>
      <c r="DC20" s="117">
        <f t="shared" si="67"/>
        <v>7</v>
      </c>
      <c r="DD20" s="118">
        <f t="shared" si="68"/>
        <v>80.25</v>
      </c>
      <c r="DE20" s="80">
        <v>16</v>
      </c>
      <c r="DF20" s="80">
        <f t="shared" si="90"/>
        <v>10</v>
      </c>
      <c r="DG20" s="81">
        <f t="shared" si="69"/>
        <v>2</v>
      </c>
      <c r="DH20" s="79">
        <f t="shared" si="70"/>
        <v>24</v>
      </c>
      <c r="DI20" s="79">
        <f t="shared" si="71"/>
        <v>154.30000000000001</v>
      </c>
      <c r="DJ20" s="82">
        <f t="shared" si="72"/>
        <v>6</v>
      </c>
      <c r="DK20" s="118">
        <f t="shared" si="73"/>
        <v>87.25</v>
      </c>
      <c r="DL20" s="80">
        <v>16</v>
      </c>
      <c r="DM20" s="80">
        <f t="shared" si="91"/>
        <v>10</v>
      </c>
      <c r="DN20" s="85">
        <f t="shared" si="74"/>
        <v>-6.3</v>
      </c>
      <c r="DO20" s="86"/>
      <c r="DP20" s="87">
        <f t="shared" si="75"/>
        <v>148</v>
      </c>
      <c r="DQ20" s="88">
        <f t="shared" si="76"/>
        <v>6</v>
      </c>
      <c r="DR20" s="89">
        <f t="shared" si="77"/>
        <v>70</v>
      </c>
      <c r="DS20" s="90">
        <f t="shared" si="78"/>
        <v>85</v>
      </c>
      <c r="DT20" s="84">
        <v>16</v>
      </c>
      <c r="DU20" s="84">
        <v>1</v>
      </c>
      <c r="DV20" s="82">
        <f t="shared" si="79"/>
        <v>6</v>
      </c>
      <c r="DW20" s="157">
        <v>6</v>
      </c>
      <c r="DX20" s="91" t="str">
        <f t="shared" si="80"/>
        <v xml:space="preserve">Михаил Гохман </v>
      </c>
      <c r="DY20" s="92">
        <f t="shared" si="81"/>
        <v>27</v>
      </c>
    </row>
    <row r="21" spans="1:129">
      <c r="A21" s="60">
        <v>17</v>
      </c>
      <c r="B21" t="s">
        <v>99</v>
      </c>
      <c r="C21" s="112">
        <v>16.5</v>
      </c>
      <c r="D21" s="112">
        <v>8.57</v>
      </c>
      <c r="E21" s="112">
        <v>16.57</v>
      </c>
      <c r="F21" s="113">
        <v>5.6</v>
      </c>
      <c r="G21" s="113">
        <v>14.4</v>
      </c>
      <c r="H21" s="113">
        <v>1.85</v>
      </c>
      <c r="I21" s="114">
        <v>14.7</v>
      </c>
      <c r="J21" s="99">
        <f t="shared" si="0"/>
        <v>1260.5607856585002</v>
      </c>
      <c r="K21" s="100">
        <f t="shared" si="1"/>
        <v>65.898192338799603</v>
      </c>
      <c r="L21" s="101">
        <f>K21*$L$2</f>
        <v>3.2949096169399805</v>
      </c>
      <c r="M21" s="47"/>
      <c r="N21" t="s">
        <v>100</v>
      </c>
      <c r="O21" t="s">
        <v>101</v>
      </c>
      <c r="P21" s="68">
        <f>SUM(K20:M20)</f>
        <v>67.642164031592003</v>
      </c>
      <c r="Q21" s="69">
        <v>1</v>
      </c>
      <c r="R21" s="69" t="s">
        <v>59</v>
      </c>
      <c r="S21" s="70">
        <v>61</v>
      </c>
      <c r="T21" s="71">
        <f t="shared" si="3"/>
        <v>0.9882305157756005</v>
      </c>
      <c r="U21" s="71">
        <f t="shared" si="4"/>
        <v>0.98956440122527622</v>
      </c>
      <c r="V21" s="126">
        <f t="shared" si="5"/>
        <v>0.99101855195634503</v>
      </c>
      <c r="W21" s="72">
        <v>0.67708333333333326</v>
      </c>
      <c r="X21" s="73">
        <f t="shared" si="6"/>
        <v>0.22222222222222215</v>
      </c>
      <c r="Y21" s="74">
        <f t="shared" si="7"/>
        <v>24</v>
      </c>
      <c r="Z21" s="73">
        <f t="shared" si="8"/>
        <v>0.22022634487918771</v>
      </c>
      <c r="AA21" s="74">
        <f t="shared" si="9"/>
        <v>24</v>
      </c>
      <c r="AB21" s="127">
        <v>0.7130439814814814</v>
      </c>
      <c r="AC21" s="73">
        <f t="shared" si="10"/>
        <v>0.16234953703703692</v>
      </c>
      <c r="AD21" s="74">
        <f t="shared" si="11"/>
        <v>23</v>
      </c>
      <c r="AE21" s="73">
        <f t="shared" si="12"/>
        <v>0.16089140310522734</v>
      </c>
      <c r="AF21" s="74">
        <f t="shared" si="13"/>
        <v>23</v>
      </c>
      <c r="AG21" s="75">
        <v>0.78523148148148147</v>
      </c>
      <c r="AH21" s="73">
        <f t="shared" si="14"/>
        <v>0.32689814814814816</v>
      </c>
      <c r="AI21" s="74">
        <f t="shared" si="15"/>
        <v>18</v>
      </c>
      <c r="AJ21" s="73">
        <f t="shared" si="16"/>
        <v>0.3234867702338739</v>
      </c>
      <c r="AK21" s="74">
        <f t="shared" si="17"/>
        <v>16</v>
      </c>
      <c r="AL21" s="127">
        <v>0.54796296296296299</v>
      </c>
      <c r="AM21" s="73">
        <f t="shared" si="18"/>
        <v>0.1000462962962963</v>
      </c>
      <c r="AN21" s="74">
        <f t="shared" si="19"/>
        <v>17</v>
      </c>
      <c r="AO21" s="73">
        <f t="shared" si="20"/>
        <v>9.9147735684151E-2</v>
      </c>
      <c r="AP21" s="74">
        <f t="shared" si="21"/>
        <v>18</v>
      </c>
      <c r="AQ21" s="127">
        <v>0.63324074074074077</v>
      </c>
      <c r="AR21" s="73">
        <f t="shared" si="22"/>
        <v>0.21310185185185188</v>
      </c>
      <c r="AS21" s="74">
        <f t="shared" si="23"/>
        <v>18</v>
      </c>
      <c r="AT21" s="73">
        <f t="shared" si="24"/>
        <v>0.21118788864143781</v>
      </c>
      <c r="AU21" s="74">
        <f t="shared" si="25"/>
        <v>18</v>
      </c>
      <c r="AV21" s="72">
        <v>0.83030092592592586</v>
      </c>
      <c r="AW21" s="73">
        <f t="shared" si="26"/>
        <v>0.14974537037037039</v>
      </c>
      <c r="AX21" s="74">
        <f t="shared" si="27"/>
        <v>21</v>
      </c>
      <c r="AY21" s="73">
        <f t="shared" si="28"/>
        <v>0.14818268776681279</v>
      </c>
      <c r="AZ21" s="74">
        <f t="shared" si="29"/>
        <v>18</v>
      </c>
      <c r="BA21" s="127">
        <v>0.70651620370370372</v>
      </c>
      <c r="BB21" s="73">
        <f t="shared" si="30"/>
        <v>6.7627314814814765E-2</v>
      </c>
      <c r="BC21" s="74">
        <f t="shared" si="31"/>
        <v>17</v>
      </c>
      <c r="BD21" s="73">
        <f t="shared" si="32"/>
        <v>6.701992360047361E-2</v>
      </c>
      <c r="BE21" s="74">
        <f t="shared" si="33"/>
        <v>16</v>
      </c>
      <c r="BF21" s="127">
        <v>0.60996527777777776</v>
      </c>
      <c r="BG21" s="73">
        <f t="shared" si="34"/>
        <v>0.22107638888888886</v>
      </c>
      <c r="BH21" s="74">
        <f t="shared" si="35"/>
        <v>20</v>
      </c>
      <c r="BI21" s="73">
        <f t="shared" si="36"/>
        <v>0.21847443381747389</v>
      </c>
      <c r="BJ21" s="74">
        <f t="shared" si="37"/>
        <v>19</v>
      </c>
      <c r="BK21" s="173"/>
      <c r="BL21" s="77">
        <f t="shared" si="38"/>
        <v>61</v>
      </c>
      <c r="BM21" s="81">
        <f t="shared" si="39"/>
        <v>24</v>
      </c>
      <c r="BN21" s="116">
        <f t="shared" si="40"/>
        <v>7</v>
      </c>
      <c r="BO21" s="80">
        <v>17</v>
      </c>
      <c r="BP21" s="80">
        <f t="shared" si="82"/>
        <v>14</v>
      </c>
      <c r="BQ21" s="81">
        <f t="shared" si="41"/>
        <v>23</v>
      </c>
      <c r="BR21" s="116">
        <f t="shared" si="42"/>
        <v>8</v>
      </c>
      <c r="BS21" s="79">
        <f t="shared" si="43"/>
        <v>15</v>
      </c>
      <c r="BT21" s="117">
        <f t="shared" si="44"/>
        <v>24</v>
      </c>
      <c r="BU21" s="118">
        <f t="shared" si="45"/>
        <v>31</v>
      </c>
      <c r="BV21" s="80">
        <v>17</v>
      </c>
      <c r="BW21" s="80">
        <f t="shared" si="83"/>
        <v>14</v>
      </c>
      <c r="BX21" s="81">
        <f t="shared" si="46"/>
        <v>16</v>
      </c>
      <c r="BY21" s="116">
        <f t="shared" si="84"/>
        <v>14</v>
      </c>
      <c r="BZ21" s="79">
        <f t="shared" si="47"/>
        <v>29</v>
      </c>
      <c r="CA21" s="117">
        <f t="shared" si="48"/>
        <v>23</v>
      </c>
      <c r="CB21" s="118">
        <f t="shared" si="49"/>
        <v>41.1</v>
      </c>
      <c r="CC21" s="80">
        <v>17</v>
      </c>
      <c r="CD21" s="80">
        <f t="shared" si="85"/>
        <v>13</v>
      </c>
      <c r="CE21" s="81">
        <f t="shared" si="50"/>
        <v>18</v>
      </c>
      <c r="CF21" s="116">
        <f t="shared" si="51"/>
        <v>11</v>
      </c>
      <c r="CG21" s="79">
        <f t="shared" si="52"/>
        <v>40</v>
      </c>
      <c r="CH21" s="117">
        <f t="shared" si="53"/>
        <v>24</v>
      </c>
      <c r="CI21" s="118">
        <f t="shared" si="54"/>
        <v>52.25</v>
      </c>
      <c r="CJ21" s="80">
        <v>17</v>
      </c>
      <c r="CK21" s="80">
        <f t="shared" si="86"/>
        <v>12</v>
      </c>
      <c r="CL21" s="81">
        <f t="shared" si="55"/>
        <v>18</v>
      </c>
      <c r="CM21" s="116">
        <f t="shared" si="56"/>
        <v>8</v>
      </c>
      <c r="CN21" s="79">
        <f t="shared" si="57"/>
        <v>48</v>
      </c>
      <c r="CO21" s="117">
        <f t="shared" si="58"/>
        <v>20</v>
      </c>
      <c r="CP21" s="118">
        <f t="shared" si="59"/>
        <v>61</v>
      </c>
      <c r="CQ21" s="80">
        <v>17</v>
      </c>
      <c r="CR21" s="80">
        <f t="shared" si="87"/>
        <v>9</v>
      </c>
      <c r="CS21" s="81">
        <f t="shared" si="88"/>
        <v>18</v>
      </c>
      <c r="CT21" s="116">
        <f t="shared" si="60"/>
        <v>8</v>
      </c>
      <c r="CU21" s="79">
        <f t="shared" si="61"/>
        <v>56</v>
      </c>
      <c r="CV21" s="117">
        <f t="shared" si="62"/>
        <v>19</v>
      </c>
      <c r="CW21" s="118">
        <f t="shared" si="63"/>
        <v>70.25</v>
      </c>
      <c r="CX21" s="80">
        <v>17</v>
      </c>
      <c r="CY21" s="80">
        <f t="shared" si="89"/>
        <v>9</v>
      </c>
      <c r="CZ21" s="81">
        <f t="shared" si="64"/>
        <v>16</v>
      </c>
      <c r="DA21" s="116">
        <f t="shared" ref="DA21:DA44" si="92">IF(ISNUMBER(CZ21),VLOOKUP(CZ21,$DE$5:$DF$44,2),IF(ISTEXT(CZ21),IF((CZ21="n/f"),0.25,0)," "))</f>
        <v>10</v>
      </c>
      <c r="DB21" s="79">
        <f t="shared" si="66"/>
        <v>66</v>
      </c>
      <c r="DC21" s="117">
        <f t="shared" si="67"/>
        <v>21</v>
      </c>
      <c r="DD21" s="118">
        <f t="shared" si="68"/>
        <v>80</v>
      </c>
      <c r="DE21" s="80">
        <v>17</v>
      </c>
      <c r="DF21" s="80">
        <f t="shared" si="90"/>
        <v>9</v>
      </c>
      <c r="DG21" s="81">
        <f t="shared" si="69"/>
        <v>19</v>
      </c>
      <c r="DH21" s="116">
        <f t="shared" si="70"/>
        <v>7</v>
      </c>
      <c r="DI21" s="79">
        <f t="shared" si="71"/>
        <v>73</v>
      </c>
      <c r="DJ21" s="82">
        <f t="shared" si="72"/>
        <v>23</v>
      </c>
      <c r="DK21" s="118">
        <f t="shared" si="73"/>
        <v>86</v>
      </c>
      <c r="DL21" s="80">
        <v>17</v>
      </c>
      <c r="DM21" s="80">
        <f t="shared" si="91"/>
        <v>9</v>
      </c>
      <c r="DN21" s="85">
        <f t="shared" si="74"/>
        <v>-7</v>
      </c>
      <c r="DO21" s="86"/>
      <c r="DP21" s="87">
        <f t="shared" si="75"/>
        <v>66</v>
      </c>
      <c r="DQ21" s="88">
        <f t="shared" si="76"/>
        <v>23</v>
      </c>
      <c r="DR21" s="89">
        <f t="shared" si="77"/>
        <v>152</v>
      </c>
      <c r="DS21" s="90">
        <f t="shared" si="78"/>
        <v>83</v>
      </c>
      <c r="DT21" s="84">
        <v>17</v>
      </c>
      <c r="DU21" s="84">
        <v>1</v>
      </c>
      <c r="DV21" s="82">
        <f t="shared" si="79"/>
        <v>23</v>
      </c>
      <c r="DW21" s="157">
        <v>15</v>
      </c>
      <c r="DX21" s="91" t="str">
        <f t="shared" si="80"/>
        <v xml:space="preserve">Олег Бронин </v>
      </c>
      <c r="DY21" s="92">
        <f t="shared" si="81"/>
        <v>61</v>
      </c>
    </row>
    <row r="22" spans="1:129">
      <c r="A22" s="60">
        <v>18</v>
      </c>
      <c r="B22" t="s">
        <v>99</v>
      </c>
      <c r="C22" s="97">
        <v>16.5</v>
      </c>
      <c r="D22" s="97">
        <v>8.57</v>
      </c>
      <c r="E22" s="97">
        <v>16.57</v>
      </c>
      <c r="F22" s="97">
        <v>5.6</v>
      </c>
      <c r="G22" s="97">
        <v>14.4</v>
      </c>
      <c r="H22" s="97">
        <v>2.35</v>
      </c>
      <c r="I22" s="98">
        <v>14.7</v>
      </c>
      <c r="J22" s="99">
        <f t="shared" si="0"/>
        <v>1260.5607856585002</v>
      </c>
      <c r="K22" s="100">
        <f t="shared" si="1"/>
        <v>55.102153106870929</v>
      </c>
      <c r="L22" s="101"/>
      <c r="M22" s="47"/>
      <c r="N22" t="s">
        <v>102</v>
      </c>
      <c r="O22" t="s">
        <v>103</v>
      </c>
      <c r="P22" s="68">
        <f t="shared" ref="P22:P44" si="93">SUM(K22:M22)</f>
        <v>55.102153106870929</v>
      </c>
      <c r="Q22" s="69">
        <v>1</v>
      </c>
      <c r="R22" s="69" t="s">
        <v>59</v>
      </c>
      <c r="S22" s="70">
        <v>81</v>
      </c>
      <c r="T22" s="71">
        <f t="shared" si="3"/>
        <v>1.011389498396053</v>
      </c>
      <c r="U22" s="71">
        <f t="shared" si="4"/>
        <v>1.0100719276625327</v>
      </c>
      <c r="V22" s="126">
        <f t="shared" si="5"/>
        <v>1.0086434924183412</v>
      </c>
      <c r="W22" s="72">
        <v>0.63429398148148142</v>
      </c>
      <c r="X22" s="73">
        <f t="shared" si="6"/>
        <v>0.17943287037037031</v>
      </c>
      <c r="Y22" s="74">
        <f t="shared" si="7"/>
        <v>1</v>
      </c>
      <c r="Z22" s="73">
        <f t="shared" si="8"/>
        <v>0.1809837970250178</v>
      </c>
      <c r="AA22" s="74">
        <f t="shared" si="9"/>
        <v>1</v>
      </c>
      <c r="AB22" s="127">
        <v>0.6723958333333333</v>
      </c>
      <c r="AC22" s="73">
        <f t="shared" si="10"/>
        <v>0.12170138888888882</v>
      </c>
      <c r="AD22" s="74">
        <f t="shared" si="11"/>
        <v>3</v>
      </c>
      <c r="AE22" s="73">
        <f t="shared" si="12"/>
        <v>0.12275331392105152</v>
      </c>
      <c r="AF22" s="74">
        <f t="shared" si="13"/>
        <v>3</v>
      </c>
      <c r="AG22" s="75">
        <v>0.68645833333333328</v>
      </c>
      <c r="AH22" s="73">
        <f t="shared" si="14"/>
        <v>0.22812499999999997</v>
      </c>
      <c r="AI22" s="74">
        <f t="shared" si="15"/>
        <v>1</v>
      </c>
      <c r="AJ22" s="73">
        <f t="shared" si="16"/>
        <v>0.23042265849801524</v>
      </c>
      <c r="AK22" s="74">
        <f t="shared" si="17"/>
        <v>1</v>
      </c>
      <c r="AL22" s="127">
        <v>0.53471064814814817</v>
      </c>
      <c r="AM22" s="73">
        <f t="shared" si="18"/>
        <v>8.6793981481481486E-2</v>
      </c>
      <c r="AN22" s="74">
        <f t="shared" si="19"/>
        <v>2</v>
      </c>
      <c r="AO22" s="73">
        <f t="shared" si="20"/>
        <v>8.7544184602374314E-2</v>
      </c>
      <c r="AP22" s="74">
        <f t="shared" si="21"/>
        <v>2</v>
      </c>
      <c r="AQ22" s="127" t="s">
        <v>84</v>
      </c>
      <c r="AR22" s="73" t="str">
        <f t="shared" si="22"/>
        <v xml:space="preserve"> </v>
      </c>
      <c r="AS22" s="74" t="str">
        <f t="shared" si="23"/>
        <v>n/f</v>
      </c>
      <c r="AT22" s="73" t="str">
        <f t="shared" si="24"/>
        <v xml:space="preserve"> </v>
      </c>
      <c r="AU22" s="74" t="str">
        <f t="shared" si="25"/>
        <v>n/f</v>
      </c>
      <c r="AV22" s="72">
        <v>0.77951388888888884</v>
      </c>
      <c r="AW22" s="73">
        <f t="shared" si="26"/>
        <v>9.895833333333337E-2</v>
      </c>
      <c r="AX22" s="74">
        <f t="shared" si="27"/>
        <v>1</v>
      </c>
      <c r="AY22" s="73">
        <f t="shared" si="28"/>
        <v>9.9955034508271506E-2</v>
      </c>
      <c r="AZ22" s="74">
        <f t="shared" si="29"/>
        <v>1</v>
      </c>
      <c r="BA22" s="127">
        <v>0.70499999999999996</v>
      </c>
      <c r="BB22" s="73">
        <f t="shared" si="30"/>
        <v>6.6111111111111009E-2</v>
      </c>
      <c r="BC22" s="74">
        <f t="shared" si="31"/>
        <v>9</v>
      </c>
      <c r="BD22" s="73">
        <f t="shared" si="32"/>
        <v>6.6682541998768011E-2</v>
      </c>
      <c r="BE22" s="74">
        <f t="shared" si="33"/>
        <v>14</v>
      </c>
      <c r="BF22" s="127">
        <v>0.59490740740740744</v>
      </c>
      <c r="BG22" s="73">
        <f t="shared" si="34"/>
        <v>0.20601851851851855</v>
      </c>
      <c r="BH22" s="74">
        <f t="shared" si="35"/>
        <v>10</v>
      </c>
      <c r="BI22" s="73">
        <f t="shared" si="36"/>
        <v>0.20836496610474242</v>
      </c>
      <c r="BJ22" s="74">
        <f t="shared" si="37"/>
        <v>12</v>
      </c>
      <c r="BK22" s="173"/>
      <c r="BL22" s="77">
        <f t="shared" si="38"/>
        <v>81</v>
      </c>
      <c r="BM22" s="81">
        <f t="shared" si="39"/>
        <v>1</v>
      </c>
      <c r="BN22" s="116">
        <f t="shared" si="40"/>
        <v>30.25</v>
      </c>
      <c r="BO22" s="80">
        <v>18</v>
      </c>
      <c r="BP22" s="80">
        <f t="shared" si="82"/>
        <v>13</v>
      </c>
      <c r="BQ22" s="81">
        <f t="shared" si="41"/>
        <v>3</v>
      </c>
      <c r="BR22" s="116">
        <f t="shared" si="42"/>
        <v>28</v>
      </c>
      <c r="BS22" s="79">
        <f t="shared" si="43"/>
        <v>58.25</v>
      </c>
      <c r="BT22" s="117">
        <f t="shared" si="44"/>
        <v>1</v>
      </c>
      <c r="BU22" s="118">
        <f t="shared" si="45"/>
        <v>31</v>
      </c>
      <c r="BV22" s="80">
        <v>18</v>
      </c>
      <c r="BW22" s="80">
        <f t="shared" si="83"/>
        <v>13</v>
      </c>
      <c r="BX22" s="81">
        <f t="shared" si="46"/>
        <v>1</v>
      </c>
      <c r="BY22" s="116">
        <f t="shared" si="84"/>
        <v>29.25</v>
      </c>
      <c r="BZ22" s="79">
        <f t="shared" si="47"/>
        <v>87.5</v>
      </c>
      <c r="CA22" s="117">
        <f t="shared" si="48"/>
        <v>1</v>
      </c>
      <c r="CB22" s="118">
        <f t="shared" si="49"/>
        <v>41</v>
      </c>
      <c r="CC22" s="80">
        <v>18</v>
      </c>
      <c r="CD22" s="80">
        <f t="shared" si="85"/>
        <v>12</v>
      </c>
      <c r="CE22" s="81">
        <f t="shared" si="50"/>
        <v>2</v>
      </c>
      <c r="CF22" s="116">
        <f t="shared" si="51"/>
        <v>27</v>
      </c>
      <c r="CG22" s="79">
        <f t="shared" si="52"/>
        <v>114.5</v>
      </c>
      <c r="CH22" s="117">
        <f t="shared" si="53"/>
        <v>1</v>
      </c>
      <c r="CI22" s="118">
        <f t="shared" si="54"/>
        <v>49</v>
      </c>
      <c r="CJ22" s="80">
        <v>18</v>
      </c>
      <c r="CK22" s="80">
        <f t="shared" si="86"/>
        <v>11</v>
      </c>
      <c r="CL22" s="81" t="str">
        <f t="shared" si="55"/>
        <v>n/f</v>
      </c>
      <c r="CM22" s="116">
        <f t="shared" si="56"/>
        <v>0.25</v>
      </c>
      <c r="CN22" s="79">
        <f t="shared" si="57"/>
        <v>114.75</v>
      </c>
      <c r="CO22" s="117">
        <f t="shared" si="58"/>
        <v>3</v>
      </c>
      <c r="CP22" s="118">
        <f t="shared" si="59"/>
        <v>59</v>
      </c>
      <c r="CQ22" s="80">
        <v>18</v>
      </c>
      <c r="CR22" s="80">
        <f t="shared" si="87"/>
        <v>8</v>
      </c>
      <c r="CS22" s="81">
        <f t="shared" si="88"/>
        <v>1</v>
      </c>
      <c r="CT22" s="116">
        <f t="shared" si="60"/>
        <v>25.25</v>
      </c>
      <c r="CU22" s="79">
        <f t="shared" si="61"/>
        <v>140</v>
      </c>
      <c r="CV22" s="117">
        <f t="shared" si="62"/>
        <v>2</v>
      </c>
      <c r="CW22" s="118">
        <f t="shared" si="63"/>
        <v>69</v>
      </c>
      <c r="CX22" s="80">
        <v>18</v>
      </c>
      <c r="CY22" s="80">
        <f t="shared" si="89"/>
        <v>8</v>
      </c>
      <c r="CZ22" s="81">
        <f t="shared" si="64"/>
        <v>14</v>
      </c>
      <c r="DA22" s="116">
        <f t="shared" si="92"/>
        <v>12</v>
      </c>
      <c r="DB22" s="79">
        <f t="shared" si="66"/>
        <v>152</v>
      </c>
      <c r="DC22" s="117">
        <f t="shared" si="67"/>
        <v>4</v>
      </c>
      <c r="DD22" s="118">
        <f t="shared" si="68"/>
        <v>74</v>
      </c>
      <c r="DE22" s="80">
        <v>18</v>
      </c>
      <c r="DF22" s="80">
        <f t="shared" si="90"/>
        <v>8</v>
      </c>
      <c r="DG22" s="81">
        <f t="shared" si="69"/>
        <v>12</v>
      </c>
      <c r="DH22" s="116">
        <f t="shared" si="70"/>
        <v>14</v>
      </c>
      <c r="DI22" s="79">
        <f t="shared" si="71"/>
        <v>166</v>
      </c>
      <c r="DJ22" s="82">
        <f t="shared" si="72"/>
        <v>4</v>
      </c>
      <c r="DK22" s="118">
        <f t="shared" si="73"/>
        <v>86</v>
      </c>
      <c r="DL22" s="80">
        <v>18</v>
      </c>
      <c r="DM22" s="80">
        <f t="shared" si="91"/>
        <v>8</v>
      </c>
      <c r="DN22" s="85">
        <f t="shared" si="74"/>
        <v>-0.25</v>
      </c>
      <c r="DO22" s="86"/>
      <c r="DP22" s="87">
        <f t="shared" si="75"/>
        <v>165.75</v>
      </c>
      <c r="DQ22" s="88">
        <f t="shared" si="76"/>
        <v>3</v>
      </c>
      <c r="DR22" s="89">
        <f t="shared" si="77"/>
        <v>59</v>
      </c>
      <c r="DS22" s="90">
        <f t="shared" si="78"/>
        <v>80</v>
      </c>
      <c r="DT22" s="84">
        <v>18</v>
      </c>
      <c r="DU22" s="84">
        <v>1</v>
      </c>
      <c r="DV22" s="82">
        <f t="shared" si="79"/>
        <v>3</v>
      </c>
      <c r="DW22" s="157">
        <v>3</v>
      </c>
      <c r="DX22" s="91" t="str">
        <f t="shared" si="80"/>
        <v xml:space="preserve">Сергей Лебедев </v>
      </c>
      <c r="DY22" s="92">
        <f t="shared" si="81"/>
        <v>81</v>
      </c>
    </row>
    <row r="23" spans="1:129" s="131" customFormat="1">
      <c r="A23" s="60">
        <v>19</v>
      </c>
      <c r="B23" s="108" t="s">
        <v>104</v>
      </c>
      <c r="C23" s="103">
        <v>17.495732748110214</v>
      </c>
      <c r="D23" s="103">
        <v>4.815898561326506</v>
      </c>
      <c r="E23" s="103">
        <v>17.282370153621066</v>
      </c>
      <c r="F23" s="103">
        <v>6.2179956108266268</v>
      </c>
      <c r="G23" s="103">
        <v>12.588393074859789</v>
      </c>
      <c r="H23" s="103">
        <v>2.2965081687393316</v>
      </c>
      <c r="I23" s="104">
        <v>11.49992735661</v>
      </c>
      <c r="J23" s="105">
        <f t="shared" si="0"/>
        <v>1031.9258024200983</v>
      </c>
      <c r="K23" s="106">
        <f t="shared" si="1"/>
        <v>52.551010786942179</v>
      </c>
      <c r="L23" s="130"/>
      <c r="M23" s="102"/>
      <c r="N23" s="108" t="s">
        <v>105</v>
      </c>
      <c r="O23" s="108" t="s">
        <v>106</v>
      </c>
      <c r="P23" s="68">
        <f t="shared" si="93"/>
        <v>52.551010786942179</v>
      </c>
      <c r="Q23" s="69">
        <v>1</v>
      </c>
      <c r="R23" s="69" t="s">
        <v>59</v>
      </c>
      <c r="S23" s="70">
        <v>91</v>
      </c>
      <c r="T23" s="71">
        <f t="shared" si="3"/>
        <v>1.016234477560541</v>
      </c>
      <c r="U23" s="71">
        <f t="shared" si="4"/>
        <v>1.014348473871403</v>
      </c>
      <c r="V23" s="126">
        <f t="shared" si="5"/>
        <v>1.0123061347883904</v>
      </c>
      <c r="W23" s="72">
        <v>0.64618055555555554</v>
      </c>
      <c r="X23" s="73">
        <f t="shared" si="6"/>
        <v>0.19131944444444443</v>
      </c>
      <c r="Y23" s="74">
        <f t="shared" si="7"/>
        <v>10</v>
      </c>
      <c r="Z23" s="73">
        <f t="shared" si="8"/>
        <v>0.19367384731541773</v>
      </c>
      <c r="AA23" s="74">
        <f t="shared" si="9"/>
        <v>12</v>
      </c>
      <c r="AB23" s="127">
        <v>0.68193287037037031</v>
      </c>
      <c r="AC23" s="73">
        <f t="shared" si="10"/>
        <v>0.13123842592592583</v>
      </c>
      <c r="AD23" s="74">
        <f t="shared" si="11"/>
        <v>10</v>
      </c>
      <c r="AE23" s="73">
        <f t="shared" si="12"/>
        <v>0.13285346368478645</v>
      </c>
      <c r="AF23" s="74">
        <f t="shared" si="13"/>
        <v>12</v>
      </c>
      <c r="AG23" s="75">
        <v>0.70987268518518509</v>
      </c>
      <c r="AH23" s="73">
        <f t="shared" si="14"/>
        <v>0.25153935185185178</v>
      </c>
      <c r="AI23" s="74">
        <f t="shared" si="15"/>
        <v>6</v>
      </c>
      <c r="AJ23" s="73">
        <f t="shared" si="16"/>
        <v>0.25514855766952771</v>
      </c>
      <c r="AK23" s="74">
        <f t="shared" si="17"/>
        <v>6</v>
      </c>
      <c r="AL23" s="127">
        <v>0.5408680555555555</v>
      </c>
      <c r="AM23" s="73">
        <f t="shared" si="18"/>
        <v>9.295138888888882E-2</v>
      </c>
      <c r="AN23" s="74">
        <f t="shared" si="19"/>
        <v>11</v>
      </c>
      <c r="AO23" s="73">
        <f t="shared" si="20"/>
        <v>9.4095261209323572E-2</v>
      </c>
      <c r="AP23" s="74">
        <f t="shared" si="21"/>
        <v>12</v>
      </c>
      <c r="AQ23" s="127">
        <v>0.61515046296296294</v>
      </c>
      <c r="AR23" s="73">
        <f t="shared" si="22"/>
        <v>0.19501157407407405</v>
      </c>
      <c r="AS23" s="74">
        <f t="shared" si="23"/>
        <v>8</v>
      </c>
      <c r="AT23" s="73">
        <f t="shared" si="24"/>
        <v>0.19741141278992577</v>
      </c>
      <c r="AU23" s="74">
        <f t="shared" si="25"/>
        <v>9</v>
      </c>
      <c r="AV23" s="72">
        <v>0.79637731481481477</v>
      </c>
      <c r="AW23" s="73">
        <f t="shared" si="26"/>
        <v>0.1158217592592593</v>
      </c>
      <c r="AX23" s="74">
        <f t="shared" si="27"/>
        <v>2</v>
      </c>
      <c r="AY23" s="73">
        <f t="shared" si="28"/>
        <v>0.11748362474573072</v>
      </c>
      <c r="AZ23" s="74">
        <f t="shared" si="29"/>
        <v>2</v>
      </c>
      <c r="BA23" s="127">
        <v>0.70835648148148145</v>
      </c>
      <c r="BB23" s="73">
        <f t="shared" si="30"/>
        <v>6.9467592592592498E-2</v>
      </c>
      <c r="BC23" s="74">
        <f t="shared" si="31"/>
        <v>20</v>
      </c>
      <c r="BD23" s="73">
        <f t="shared" si="32"/>
        <v>7.0322470150461933E-2</v>
      </c>
      <c r="BE23" s="74">
        <f t="shared" si="33"/>
        <v>20</v>
      </c>
      <c r="BF23" s="127">
        <v>0.59184027777777781</v>
      </c>
      <c r="BG23" s="73">
        <f t="shared" si="34"/>
        <v>0.20295138888888892</v>
      </c>
      <c r="BH23" s="74">
        <f t="shared" si="35"/>
        <v>8</v>
      </c>
      <c r="BI23" s="73">
        <f t="shared" si="36"/>
        <v>0.2062461986576862</v>
      </c>
      <c r="BJ23" s="74">
        <f t="shared" si="37"/>
        <v>10</v>
      </c>
      <c r="BK23" s="173"/>
      <c r="BL23" s="77">
        <f t="shared" si="38"/>
        <v>91</v>
      </c>
      <c r="BM23" s="81">
        <f t="shared" si="39"/>
        <v>12</v>
      </c>
      <c r="BN23" s="116">
        <f t="shared" si="40"/>
        <v>19</v>
      </c>
      <c r="BO23" s="80">
        <v>19</v>
      </c>
      <c r="BP23" s="80">
        <f t="shared" si="82"/>
        <v>12</v>
      </c>
      <c r="BQ23" s="81">
        <f t="shared" si="41"/>
        <v>12</v>
      </c>
      <c r="BR23" s="116">
        <f t="shared" si="42"/>
        <v>19</v>
      </c>
      <c r="BS23" s="79">
        <f t="shared" si="43"/>
        <v>38</v>
      </c>
      <c r="BT23" s="117">
        <f t="shared" si="44"/>
        <v>10</v>
      </c>
      <c r="BU23" s="118">
        <f t="shared" si="45"/>
        <v>30</v>
      </c>
      <c r="BV23" s="80">
        <v>19</v>
      </c>
      <c r="BW23" s="80">
        <f t="shared" si="83"/>
        <v>12</v>
      </c>
      <c r="BX23" s="81">
        <f t="shared" si="46"/>
        <v>6</v>
      </c>
      <c r="BY23" s="116">
        <f t="shared" si="84"/>
        <v>24</v>
      </c>
      <c r="BZ23" s="79">
        <f t="shared" si="47"/>
        <v>62</v>
      </c>
      <c r="CA23" s="117">
        <f t="shared" si="48"/>
        <v>7</v>
      </c>
      <c r="CB23" s="118">
        <f t="shared" si="49"/>
        <v>40</v>
      </c>
      <c r="CC23" s="80">
        <v>19</v>
      </c>
      <c r="CD23" s="80">
        <f t="shared" si="85"/>
        <v>11</v>
      </c>
      <c r="CE23" s="81">
        <f t="shared" si="50"/>
        <v>12</v>
      </c>
      <c r="CF23" s="116">
        <f t="shared" si="51"/>
        <v>17</v>
      </c>
      <c r="CG23" s="79">
        <f t="shared" si="52"/>
        <v>79</v>
      </c>
      <c r="CH23" s="117">
        <f t="shared" si="53"/>
        <v>9</v>
      </c>
      <c r="CI23" s="118">
        <f t="shared" si="54"/>
        <v>46</v>
      </c>
      <c r="CJ23" s="80">
        <v>19</v>
      </c>
      <c r="CK23" s="80">
        <f t="shared" si="86"/>
        <v>10</v>
      </c>
      <c r="CL23" s="81">
        <f t="shared" si="55"/>
        <v>9</v>
      </c>
      <c r="CM23" s="116">
        <f t="shared" si="56"/>
        <v>17</v>
      </c>
      <c r="CN23" s="79">
        <f t="shared" si="57"/>
        <v>96</v>
      </c>
      <c r="CO23" s="117">
        <f t="shared" si="58"/>
        <v>9</v>
      </c>
      <c r="CP23" s="118">
        <f t="shared" si="59"/>
        <v>54</v>
      </c>
      <c r="CQ23" s="80">
        <v>19</v>
      </c>
      <c r="CR23" s="80">
        <f t="shared" si="87"/>
        <v>7</v>
      </c>
      <c r="CS23" s="81">
        <f t="shared" si="88"/>
        <v>2</v>
      </c>
      <c r="CT23" s="116">
        <f t="shared" si="60"/>
        <v>24</v>
      </c>
      <c r="CU23" s="79">
        <f t="shared" si="61"/>
        <v>120</v>
      </c>
      <c r="CV23" s="117">
        <f t="shared" si="62"/>
        <v>8</v>
      </c>
      <c r="CW23" s="118">
        <f t="shared" si="63"/>
        <v>56</v>
      </c>
      <c r="CX23" s="80">
        <v>19</v>
      </c>
      <c r="CY23" s="80">
        <f t="shared" si="89"/>
        <v>7</v>
      </c>
      <c r="CZ23" s="81">
        <f t="shared" si="64"/>
        <v>20</v>
      </c>
      <c r="DA23" s="116">
        <f t="shared" si="92"/>
        <v>6</v>
      </c>
      <c r="DB23" s="79">
        <f t="shared" si="66"/>
        <v>126</v>
      </c>
      <c r="DC23" s="117">
        <f t="shared" si="67"/>
        <v>9</v>
      </c>
      <c r="DD23" s="118">
        <f t="shared" si="68"/>
        <v>73.25</v>
      </c>
      <c r="DE23" s="80">
        <v>19</v>
      </c>
      <c r="DF23" s="80">
        <f t="shared" si="90"/>
        <v>7</v>
      </c>
      <c r="DG23" s="81">
        <f t="shared" si="69"/>
        <v>10</v>
      </c>
      <c r="DH23" s="116">
        <f t="shared" si="70"/>
        <v>16</v>
      </c>
      <c r="DI23" s="79">
        <f t="shared" si="71"/>
        <v>142</v>
      </c>
      <c r="DJ23" s="82">
        <f t="shared" si="72"/>
        <v>9</v>
      </c>
      <c r="DK23" s="118">
        <f t="shared" si="73"/>
        <v>83</v>
      </c>
      <c r="DL23" s="80">
        <v>19</v>
      </c>
      <c r="DM23" s="80">
        <f t="shared" si="91"/>
        <v>7</v>
      </c>
      <c r="DN23" s="85">
        <f t="shared" si="74"/>
        <v>-6</v>
      </c>
      <c r="DO23" s="86"/>
      <c r="DP23" s="87">
        <f t="shared" si="75"/>
        <v>136</v>
      </c>
      <c r="DQ23" s="88">
        <f t="shared" si="76"/>
        <v>9</v>
      </c>
      <c r="DR23" s="89">
        <f t="shared" si="77"/>
        <v>83</v>
      </c>
      <c r="DS23" s="90">
        <f t="shared" si="78"/>
        <v>79</v>
      </c>
      <c r="DT23" s="84">
        <v>19</v>
      </c>
      <c r="DU23" s="84">
        <v>1</v>
      </c>
      <c r="DV23" s="82">
        <f t="shared" si="79"/>
        <v>9</v>
      </c>
      <c r="DW23" s="157">
        <v>8</v>
      </c>
      <c r="DX23" s="91" t="str">
        <f t="shared" si="80"/>
        <v xml:space="preserve">Илья Терентьев </v>
      </c>
      <c r="DY23" s="92">
        <f t="shared" si="81"/>
        <v>91</v>
      </c>
    </row>
    <row r="24" spans="1:129" s="131" customFormat="1" hidden="1">
      <c r="A24" s="60">
        <v>20</v>
      </c>
      <c r="B24" s="47" t="s">
        <v>107</v>
      </c>
      <c r="C24" s="97">
        <v>16.7</v>
      </c>
      <c r="D24" s="97">
        <v>5.8</v>
      </c>
      <c r="E24" s="97">
        <v>16.399999999999999</v>
      </c>
      <c r="F24" s="97">
        <v>5.95</v>
      </c>
      <c r="G24" s="97">
        <v>14.3</v>
      </c>
      <c r="H24" s="97">
        <v>2.1</v>
      </c>
      <c r="I24" s="98">
        <v>12.7</v>
      </c>
      <c r="J24" s="99">
        <f t="shared" si="0"/>
        <v>1046.5695084200001</v>
      </c>
      <c r="K24" s="100">
        <f t="shared" si="1"/>
        <v>61.806736214578528</v>
      </c>
      <c r="L24" s="101">
        <f t="shared" ref="L24:L34" si="94">K24*$L$2</f>
        <v>3.0903368107289264</v>
      </c>
      <c r="M24" s="47"/>
      <c r="N24" t="s">
        <v>108</v>
      </c>
      <c r="O24" t="s">
        <v>109</v>
      </c>
      <c r="P24" s="68">
        <f t="shared" si="93"/>
        <v>64.897073025307449</v>
      </c>
      <c r="Q24" s="69">
        <v>1</v>
      </c>
      <c r="R24" s="69" t="s">
        <v>110</v>
      </c>
      <c r="S24" s="70" t="s">
        <v>111</v>
      </c>
      <c r="T24" s="71">
        <f t="shared" si="3"/>
        <v>0.99320903894132406</v>
      </c>
      <c r="U24" s="71">
        <f t="shared" si="4"/>
        <v>0.99398212324268287</v>
      </c>
      <c r="V24" s="126">
        <f t="shared" si="5"/>
        <v>0.9948239055053868</v>
      </c>
      <c r="W24" s="72">
        <v>0.64870370370370367</v>
      </c>
      <c r="X24" s="73">
        <f t="shared" si="6"/>
        <v>0.19384259259259257</v>
      </c>
      <c r="Y24" s="74">
        <f t="shared" si="7"/>
        <v>14</v>
      </c>
      <c r="Z24" s="73">
        <f t="shared" si="8"/>
        <v>0.19283924501625249</v>
      </c>
      <c r="AA24" s="74">
        <f t="shared" si="9"/>
        <v>10</v>
      </c>
      <c r="AB24" s="127">
        <v>0.71113425925925933</v>
      </c>
      <c r="AC24" s="73">
        <f t="shared" si="10"/>
        <v>0.16043981481481484</v>
      </c>
      <c r="AD24" s="74">
        <f t="shared" si="11"/>
        <v>22</v>
      </c>
      <c r="AE24" s="73">
        <f t="shared" si="12"/>
        <v>0.1596093631726351</v>
      </c>
      <c r="AF24" s="74">
        <f t="shared" si="13"/>
        <v>22</v>
      </c>
      <c r="AG24" s="75">
        <v>0.78563657407407406</v>
      </c>
      <c r="AH24" s="73">
        <f t="shared" si="14"/>
        <v>0.32730324074074074</v>
      </c>
      <c r="AI24" s="74">
        <f t="shared" si="15"/>
        <v>19</v>
      </c>
      <c r="AJ24" s="73">
        <f t="shared" si="16"/>
        <v>0.32533357017569248</v>
      </c>
      <c r="AK24" s="74">
        <f t="shared" si="17"/>
        <v>19</v>
      </c>
      <c r="AL24" s="127">
        <v>0.55046296296296293</v>
      </c>
      <c r="AM24" s="73">
        <f t="shared" si="18"/>
        <v>0.10254629629629625</v>
      </c>
      <c r="AN24" s="74">
        <f t="shared" si="19"/>
        <v>20</v>
      </c>
      <c r="AO24" s="73">
        <f t="shared" si="20"/>
        <v>0.10201550697659402</v>
      </c>
      <c r="AP24" s="74">
        <f t="shared" si="21"/>
        <v>21</v>
      </c>
      <c r="AQ24" s="127">
        <v>0.62501157407407404</v>
      </c>
      <c r="AR24" s="73">
        <f t="shared" si="22"/>
        <v>0.20487268518518514</v>
      </c>
      <c r="AS24" s="74">
        <f t="shared" si="23"/>
        <v>16</v>
      </c>
      <c r="AT24" s="73">
        <f t="shared" si="24"/>
        <v>0.20381224480730148</v>
      </c>
      <c r="AU24" s="74">
        <f t="shared" si="25"/>
        <v>16</v>
      </c>
      <c r="AV24" s="72">
        <v>0.82789351851851845</v>
      </c>
      <c r="AW24" s="73">
        <f t="shared" si="26"/>
        <v>0.14733796296296298</v>
      </c>
      <c r="AX24" s="74">
        <f t="shared" si="27"/>
        <v>16</v>
      </c>
      <c r="AY24" s="73">
        <f t="shared" si="28"/>
        <v>0.14645130126017772</v>
      </c>
      <c r="AZ24" s="74">
        <f t="shared" si="29"/>
        <v>16</v>
      </c>
      <c r="BA24" s="127">
        <v>0.70578703703703705</v>
      </c>
      <c r="BB24" s="73">
        <f t="shared" si="30"/>
        <v>6.6898148148148096E-2</v>
      </c>
      <c r="BC24" s="74">
        <f t="shared" si="31"/>
        <v>16</v>
      </c>
      <c r="BD24" s="73">
        <f t="shared" si="32"/>
        <v>6.6551877011818653E-2</v>
      </c>
      <c r="BE24" s="74">
        <f t="shared" si="33"/>
        <v>12</v>
      </c>
      <c r="BF24" s="127">
        <v>0.61805555555555558</v>
      </c>
      <c r="BG24" s="73">
        <f t="shared" si="34"/>
        <v>0.22916666666666669</v>
      </c>
      <c r="BH24" s="74">
        <f t="shared" si="35"/>
        <v>22</v>
      </c>
      <c r="BI24" s="73">
        <f t="shared" si="36"/>
        <v>0.22761040475738678</v>
      </c>
      <c r="BJ24" s="74">
        <f t="shared" si="37"/>
        <v>21</v>
      </c>
      <c r="BK24" s="173"/>
      <c r="BL24" s="77" t="str">
        <f t="shared" si="38"/>
        <v>1 </v>
      </c>
      <c r="BM24" s="81">
        <f t="shared" si="39"/>
        <v>10</v>
      </c>
      <c r="BN24" s="116">
        <f t="shared" si="40"/>
        <v>21</v>
      </c>
      <c r="BO24" s="80">
        <v>20</v>
      </c>
      <c r="BP24" s="80">
        <f t="shared" si="82"/>
        <v>11</v>
      </c>
      <c r="BQ24" s="81">
        <f t="shared" si="41"/>
        <v>22</v>
      </c>
      <c r="BR24" s="116">
        <f t="shared" si="42"/>
        <v>9</v>
      </c>
      <c r="BS24" s="79">
        <f t="shared" si="43"/>
        <v>30</v>
      </c>
      <c r="BT24" s="117">
        <f t="shared" si="44"/>
        <v>19</v>
      </c>
      <c r="BU24" s="118">
        <f t="shared" si="45"/>
        <v>24</v>
      </c>
      <c r="BV24" s="80">
        <v>20</v>
      </c>
      <c r="BW24" s="80">
        <f t="shared" si="83"/>
        <v>11</v>
      </c>
      <c r="BX24" s="81">
        <f t="shared" si="46"/>
        <v>19</v>
      </c>
      <c r="BY24" s="116">
        <f t="shared" si="84"/>
        <v>11</v>
      </c>
      <c r="BZ24" s="79">
        <f t="shared" si="47"/>
        <v>41</v>
      </c>
      <c r="CA24" s="117">
        <f t="shared" si="48"/>
        <v>18</v>
      </c>
      <c r="CB24" s="118">
        <f t="shared" si="49"/>
        <v>40</v>
      </c>
      <c r="CC24" s="80">
        <v>20</v>
      </c>
      <c r="CD24" s="80">
        <f t="shared" si="85"/>
        <v>10</v>
      </c>
      <c r="CE24" s="81">
        <f t="shared" si="50"/>
        <v>21</v>
      </c>
      <c r="CF24" s="116">
        <f t="shared" si="51"/>
        <v>8</v>
      </c>
      <c r="CG24" s="79">
        <f t="shared" si="52"/>
        <v>49</v>
      </c>
      <c r="CH24" s="117">
        <f t="shared" si="53"/>
        <v>18</v>
      </c>
      <c r="CI24" s="118">
        <f t="shared" si="54"/>
        <v>42</v>
      </c>
      <c r="CJ24" s="80">
        <v>20</v>
      </c>
      <c r="CK24" s="80">
        <f t="shared" si="86"/>
        <v>9</v>
      </c>
      <c r="CL24" s="81">
        <f t="shared" si="55"/>
        <v>16</v>
      </c>
      <c r="CM24" s="116">
        <f t="shared" si="56"/>
        <v>10</v>
      </c>
      <c r="CN24" s="79">
        <f t="shared" si="57"/>
        <v>59</v>
      </c>
      <c r="CO24" s="117">
        <f t="shared" si="58"/>
        <v>18</v>
      </c>
      <c r="CP24" s="118">
        <f t="shared" si="59"/>
        <v>48</v>
      </c>
      <c r="CQ24" s="80">
        <v>20</v>
      </c>
      <c r="CR24" s="80">
        <f t="shared" si="87"/>
        <v>6</v>
      </c>
      <c r="CS24" s="81">
        <f t="shared" si="88"/>
        <v>16</v>
      </c>
      <c r="CT24" s="116">
        <f t="shared" si="60"/>
        <v>10</v>
      </c>
      <c r="CU24" s="79">
        <f t="shared" si="61"/>
        <v>69</v>
      </c>
      <c r="CV24" s="117">
        <f t="shared" si="62"/>
        <v>18</v>
      </c>
      <c r="CW24" s="118">
        <f t="shared" si="63"/>
        <v>54.25</v>
      </c>
      <c r="CX24" s="80">
        <v>20</v>
      </c>
      <c r="CY24" s="80">
        <f t="shared" si="89"/>
        <v>6</v>
      </c>
      <c r="CZ24" s="81">
        <f t="shared" si="64"/>
        <v>12</v>
      </c>
      <c r="DA24" s="116">
        <f t="shared" si="92"/>
        <v>14</v>
      </c>
      <c r="DB24" s="79">
        <f t="shared" si="66"/>
        <v>83</v>
      </c>
      <c r="DC24" s="117">
        <f t="shared" si="67"/>
        <v>15</v>
      </c>
      <c r="DD24" s="118">
        <f t="shared" si="68"/>
        <v>72</v>
      </c>
      <c r="DE24" s="80">
        <v>20</v>
      </c>
      <c r="DF24" s="80">
        <f t="shared" si="90"/>
        <v>6</v>
      </c>
      <c r="DG24" s="81">
        <f t="shared" si="69"/>
        <v>21</v>
      </c>
      <c r="DH24" s="116">
        <f t="shared" si="70"/>
        <v>5</v>
      </c>
      <c r="DI24" s="79">
        <f t="shared" si="71"/>
        <v>88</v>
      </c>
      <c r="DJ24" s="82">
        <f t="shared" si="72"/>
        <v>15</v>
      </c>
      <c r="DK24" s="118">
        <f t="shared" si="73"/>
        <v>79</v>
      </c>
      <c r="DL24" s="80">
        <v>20</v>
      </c>
      <c r="DM24" s="80">
        <f t="shared" si="91"/>
        <v>6</v>
      </c>
      <c r="DN24" s="85">
        <f t="shared" si="74"/>
        <v>-5</v>
      </c>
      <c r="DO24" s="86"/>
      <c r="DP24" s="87">
        <f t="shared" si="75"/>
        <v>83</v>
      </c>
      <c r="DQ24" s="88">
        <f t="shared" si="76"/>
        <v>17</v>
      </c>
      <c r="DR24" s="89">
        <f t="shared" si="77"/>
        <v>137</v>
      </c>
      <c r="DS24" s="90">
        <f t="shared" si="78"/>
        <v>77</v>
      </c>
      <c r="DT24" s="84">
        <v>20</v>
      </c>
      <c r="DU24" s="84">
        <v>1</v>
      </c>
      <c r="DV24" s="82">
        <f t="shared" si="79"/>
        <v>17</v>
      </c>
      <c r="DW24" s="82"/>
      <c r="DX24" s="91" t="str">
        <f t="shared" si="80"/>
        <v xml:space="preserve">Евгений Казанкин </v>
      </c>
      <c r="DY24" s="92" t="str">
        <f t="shared" si="81"/>
        <v>1 </v>
      </c>
    </row>
    <row r="25" spans="1:129" s="131" customFormat="1" hidden="1">
      <c r="A25" s="60">
        <v>21</v>
      </c>
      <c r="B25" s="47" t="s">
        <v>107</v>
      </c>
      <c r="C25" s="97">
        <v>16.7</v>
      </c>
      <c r="D25" s="97">
        <v>5.8</v>
      </c>
      <c r="E25" s="97">
        <v>16.399999999999999</v>
      </c>
      <c r="F25" s="97">
        <v>5.95</v>
      </c>
      <c r="G25" s="97">
        <v>14.3</v>
      </c>
      <c r="H25" s="97">
        <v>2.1</v>
      </c>
      <c r="I25" s="98">
        <v>12.7</v>
      </c>
      <c r="J25" s="99">
        <f t="shared" si="0"/>
        <v>1046.5695084200001</v>
      </c>
      <c r="K25" s="100">
        <f t="shared" si="1"/>
        <v>61.806736214578528</v>
      </c>
      <c r="L25" s="101">
        <f t="shared" si="94"/>
        <v>3.0903368107289264</v>
      </c>
      <c r="M25" s="47"/>
      <c r="N25" t="s">
        <v>112</v>
      </c>
      <c r="O25" t="s">
        <v>113</v>
      </c>
      <c r="P25" s="68">
        <f t="shared" si="93"/>
        <v>64.897073025307449</v>
      </c>
      <c r="Q25" s="69">
        <v>1</v>
      </c>
      <c r="R25" s="69" t="s">
        <v>110</v>
      </c>
      <c r="S25" s="70">
        <v>10</v>
      </c>
      <c r="T25" s="71">
        <f t="shared" si="3"/>
        <v>0.99320903894132406</v>
      </c>
      <c r="U25" s="71">
        <f t="shared" si="4"/>
        <v>0.99398212324268287</v>
      </c>
      <c r="V25" s="126">
        <f t="shared" si="5"/>
        <v>0.9948239055053868</v>
      </c>
      <c r="W25" s="72">
        <v>0.65144675925925921</v>
      </c>
      <c r="X25" s="73">
        <f t="shared" si="6"/>
        <v>0.19658564814814811</v>
      </c>
      <c r="Y25" s="74">
        <f t="shared" si="7"/>
        <v>18</v>
      </c>
      <c r="Z25" s="73">
        <f t="shared" si="8"/>
        <v>0.19556810225704852</v>
      </c>
      <c r="AA25" s="74">
        <f t="shared" si="9"/>
        <v>15</v>
      </c>
      <c r="AB25" s="127">
        <v>0.69534722222222223</v>
      </c>
      <c r="AC25" s="73">
        <f t="shared" si="10"/>
        <v>0.14465277777777774</v>
      </c>
      <c r="AD25" s="74">
        <f t="shared" si="11"/>
        <v>17</v>
      </c>
      <c r="AE25" s="73">
        <f t="shared" si="12"/>
        <v>0.14390404133109169</v>
      </c>
      <c r="AF25" s="74">
        <f t="shared" si="13"/>
        <v>16</v>
      </c>
      <c r="AG25" s="75">
        <v>0.71724537037037028</v>
      </c>
      <c r="AH25" s="73">
        <f t="shared" si="14"/>
        <v>0.25891203703703697</v>
      </c>
      <c r="AI25" s="74">
        <f t="shared" si="15"/>
        <v>9</v>
      </c>
      <c r="AJ25" s="73">
        <f t="shared" si="16"/>
        <v>0.25735393630716213</v>
      </c>
      <c r="AK25" s="74">
        <f t="shared" si="17"/>
        <v>8</v>
      </c>
      <c r="AL25" s="127">
        <v>0.54659722222222229</v>
      </c>
      <c r="AM25" s="73">
        <f t="shared" si="18"/>
        <v>9.8680555555555605E-2</v>
      </c>
      <c r="AN25" s="74">
        <f t="shared" si="19"/>
        <v>16</v>
      </c>
      <c r="AO25" s="73">
        <f t="shared" si="20"/>
        <v>9.8169775675219118E-2</v>
      </c>
      <c r="AP25" s="74">
        <f t="shared" si="21"/>
        <v>16</v>
      </c>
      <c r="AQ25" s="127">
        <v>0.62641203703703707</v>
      </c>
      <c r="AR25" s="73">
        <f t="shared" si="22"/>
        <v>0.20627314814814818</v>
      </c>
      <c r="AS25" s="74">
        <f t="shared" si="23"/>
        <v>17</v>
      </c>
      <c r="AT25" s="73">
        <f t="shared" si="24"/>
        <v>0.20520545884163202</v>
      </c>
      <c r="AU25" s="74">
        <f t="shared" si="25"/>
        <v>17</v>
      </c>
      <c r="AV25" s="72" t="s">
        <v>84</v>
      </c>
      <c r="AW25" s="73" t="str">
        <f t="shared" si="26"/>
        <v xml:space="preserve"> </v>
      </c>
      <c r="AX25" s="74" t="str">
        <f t="shared" si="27"/>
        <v>n/f</v>
      </c>
      <c r="AY25" s="73" t="str">
        <f t="shared" si="28"/>
        <v xml:space="preserve"> </v>
      </c>
      <c r="AZ25" s="74" t="str">
        <f t="shared" si="29"/>
        <v>n/f</v>
      </c>
      <c r="BA25" s="127">
        <v>0.7103356481481482</v>
      </c>
      <c r="BB25" s="73">
        <f t="shared" si="30"/>
        <v>7.1446759259259252E-2</v>
      </c>
      <c r="BC25" s="74">
        <f t="shared" si="31"/>
        <v>21</v>
      </c>
      <c r="BD25" s="73">
        <f t="shared" si="32"/>
        <v>7.1076944081999438E-2</v>
      </c>
      <c r="BE25" s="74">
        <f t="shared" si="33"/>
        <v>21</v>
      </c>
      <c r="BF25" s="127">
        <v>0.59525462962962961</v>
      </c>
      <c r="BG25" s="73">
        <f t="shared" si="34"/>
        <v>0.20636574074074071</v>
      </c>
      <c r="BH25" s="74">
        <f t="shared" si="35"/>
        <v>11</v>
      </c>
      <c r="BI25" s="73">
        <f t="shared" si="36"/>
        <v>0.20496431903152554</v>
      </c>
      <c r="BJ25" s="74">
        <f t="shared" si="37"/>
        <v>9</v>
      </c>
      <c r="BK25" s="173"/>
      <c r="BL25" s="77">
        <f t="shared" si="38"/>
        <v>10</v>
      </c>
      <c r="BM25" s="81">
        <f t="shared" si="39"/>
        <v>15</v>
      </c>
      <c r="BN25" s="116">
        <f t="shared" si="40"/>
        <v>16</v>
      </c>
      <c r="BO25" s="80">
        <v>21</v>
      </c>
      <c r="BP25" s="80">
        <f t="shared" si="82"/>
        <v>10</v>
      </c>
      <c r="BQ25" s="81">
        <f t="shared" si="41"/>
        <v>16</v>
      </c>
      <c r="BR25" s="116">
        <f t="shared" si="42"/>
        <v>15</v>
      </c>
      <c r="BS25" s="79">
        <f t="shared" si="43"/>
        <v>31</v>
      </c>
      <c r="BT25" s="117">
        <f t="shared" si="44"/>
        <v>17</v>
      </c>
      <c r="BU25" s="118">
        <f t="shared" si="45"/>
        <v>23</v>
      </c>
      <c r="BV25" s="80">
        <v>21</v>
      </c>
      <c r="BW25" s="80">
        <f t="shared" si="83"/>
        <v>10</v>
      </c>
      <c r="BX25" s="81">
        <f t="shared" si="46"/>
        <v>8</v>
      </c>
      <c r="BY25" s="116">
        <f t="shared" si="84"/>
        <v>22</v>
      </c>
      <c r="BZ25" s="79">
        <f t="shared" si="47"/>
        <v>53</v>
      </c>
      <c r="CA25" s="117">
        <f t="shared" si="48"/>
        <v>10</v>
      </c>
      <c r="CB25" s="118">
        <f t="shared" si="49"/>
        <v>40</v>
      </c>
      <c r="CC25" s="80">
        <v>21</v>
      </c>
      <c r="CD25" s="80">
        <f t="shared" si="85"/>
        <v>9</v>
      </c>
      <c r="CE25" s="81">
        <f t="shared" si="50"/>
        <v>16</v>
      </c>
      <c r="CF25" s="116">
        <f t="shared" si="51"/>
        <v>13</v>
      </c>
      <c r="CG25" s="79">
        <f t="shared" si="52"/>
        <v>66</v>
      </c>
      <c r="CH25" s="117">
        <f t="shared" si="53"/>
        <v>12</v>
      </c>
      <c r="CI25" s="118">
        <f t="shared" si="54"/>
        <v>42</v>
      </c>
      <c r="CJ25" s="80">
        <v>21</v>
      </c>
      <c r="CK25" s="80">
        <f t="shared" si="86"/>
        <v>8</v>
      </c>
      <c r="CL25" s="81">
        <f t="shared" si="55"/>
        <v>17</v>
      </c>
      <c r="CM25" s="116">
        <f t="shared" si="56"/>
        <v>9</v>
      </c>
      <c r="CN25" s="79">
        <f t="shared" si="57"/>
        <v>75</v>
      </c>
      <c r="CO25" s="117">
        <f t="shared" si="58"/>
        <v>15</v>
      </c>
      <c r="CP25" s="118">
        <f t="shared" si="59"/>
        <v>48</v>
      </c>
      <c r="CQ25" s="80">
        <v>21</v>
      </c>
      <c r="CR25" s="80">
        <f t="shared" si="87"/>
        <v>5</v>
      </c>
      <c r="CS25" s="81" t="str">
        <f t="shared" si="88"/>
        <v>n/f</v>
      </c>
      <c r="CT25" s="116">
        <f t="shared" si="60"/>
        <v>0.25</v>
      </c>
      <c r="CU25" s="79">
        <f t="shared" si="61"/>
        <v>75.25</v>
      </c>
      <c r="CV25" s="117">
        <f t="shared" si="62"/>
        <v>15</v>
      </c>
      <c r="CW25" s="118">
        <f t="shared" si="63"/>
        <v>54</v>
      </c>
      <c r="CX25" s="80">
        <v>21</v>
      </c>
      <c r="CY25" s="80">
        <f t="shared" si="89"/>
        <v>5</v>
      </c>
      <c r="CZ25" s="81">
        <f t="shared" si="64"/>
        <v>21</v>
      </c>
      <c r="DA25" s="116">
        <f t="shared" si="92"/>
        <v>5</v>
      </c>
      <c r="DB25" s="79">
        <f t="shared" si="66"/>
        <v>80.25</v>
      </c>
      <c r="DC25" s="117">
        <f t="shared" si="67"/>
        <v>16</v>
      </c>
      <c r="DD25" s="118">
        <f t="shared" si="68"/>
        <v>66</v>
      </c>
      <c r="DE25" s="80">
        <v>21</v>
      </c>
      <c r="DF25" s="80">
        <f t="shared" si="90"/>
        <v>5</v>
      </c>
      <c r="DG25" s="81">
        <f t="shared" si="69"/>
        <v>9</v>
      </c>
      <c r="DH25" s="116">
        <f t="shared" si="70"/>
        <v>17</v>
      </c>
      <c r="DI25" s="79">
        <f t="shared" si="71"/>
        <v>97.25</v>
      </c>
      <c r="DJ25" s="82">
        <f t="shared" si="72"/>
        <v>14</v>
      </c>
      <c r="DK25" s="118">
        <f t="shared" si="73"/>
        <v>77.25</v>
      </c>
      <c r="DL25" s="80">
        <v>21</v>
      </c>
      <c r="DM25" s="80">
        <f t="shared" si="91"/>
        <v>5</v>
      </c>
      <c r="DN25" s="85">
        <f t="shared" si="74"/>
        <v>-0.25</v>
      </c>
      <c r="DO25" s="86"/>
      <c r="DP25" s="87">
        <f t="shared" si="75"/>
        <v>97</v>
      </c>
      <c r="DQ25" s="88">
        <f t="shared" si="76"/>
        <v>13</v>
      </c>
      <c r="DR25" s="89">
        <f t="shared" si="77"/>
        <v>127</v>
      </c>
      <c r="DS25" s="90">
        <f t="shared" si="78"/>
        <v>76</v>
      </c>
      <c r="DT25" s="84">
        <v>21</v>
      </c>
      <c r="DU25" s="84">
        <v>1</v>
      </c>
      <c r="DV25" s="132">
        <v>26</v>
      </c>
      <c r="DW25" s="132"/>
      <c r="DX25" s="91" t="str">
        <f t="shared" si="80"/>
        <v xml:space="preserve">Петр Казанкин </v>
      </c>
      <c r="DY25" s="92">
        <f t="shared" si="81"/>
        <v>10</v>
      </c>
    </row>
    <row r="26" spans="1:129" s="131" customFormat="1" hidden="1">
      <c r="A26" s="60">
        <v>22</v>
      </c>
      <c r="B26" s="47" t="s">
        <v>107</v>
      </c>
      <c r="C26" s="97">
        <v>16.7</v>
      </c>
      <c r="D26" s="97">
        <v>5.8</v>
      </c>
      <c r="E26" s="97">
        <v>16.399999999999999</v>
      </c>
      <c r="F26" s="97">
        <v>5.95</v>
      </c>
      <c r="G26" s="97">
        <v>14.3</v>
      </c>
      <c r="H26" s="97">
        <v>2.1</v>
      </c>
      <c r="I26" s="98">
        <v>12.7</v>
      </c>
      <c r="J26" s="99">
        <f t="shared" si="0"/>
        <v>1046.5695084200001</v>
      </c>
      <c r="K26" s="100">
        <f t="shared" si="1"/>
        <v>61.806736214578528</v>
      </c>
      <c r="L26" s="101">
        <f t="shared" si="94"/>
        <v>3.0903368107289264</v>
      </c>
      <c r="M26" s="47"/>
      <c r="N26" t="s">
        <v>114</v>
      </c>
      <c r="O26" t="s">
        <v>115</v>
      </c>
      <c r="P26" s="68">
        <f t="shared" si="93"/>
        <v>64.897073025307449</v>
      </c>
      <c r="Q26" s="69">
        <v>1</v>
      </c>
      <c r="R26" s="69" t="s">
        <v>110</v>
      </c>
      <c r="S26" s="70">
        <v>11</v>
      </c>
      <c r="T26" s="71">
        <f t="shared" si="3"/>
        <v>0.99320903894132406</v>
      </c>
      <c r="U26" s="71">
        <f t="shared" si="4"/>
        <v>0.99398212324268287</v>
      </c>
      <c r="V26" s="126">
        <f t="shared" si="5"/>
        <v>0.9948239055053868</v>
      </c>
      <c r="W26" s="72" t="s">
        <v>84</v>
      </c>
      <c r="X26" s="73" t="str">
        <f t="shared" si="6"/>
        <v xml:space="preserve"> </v>
      </c>
      <c r="Y26" s="74" t="str">
        <f t="shared" si="7"/>
        <v>n/f</v>
      </c>
      <c r="Z26" s="73" t="str">
        <f t="shared" si="8"/>
        <v xml:space="preserve"> </v>
      </c>
      <c r="AA26" s="74" t="str">
        <f t="shared" si="9"/>
        <v>n/f</v>
      </c>
      <c r="AB26" s="127">
        <v>0.72870370370370363</v>
      </c>
      <c r="AC26" s="73">
        <f t="shared" si="10"/>
        <v>0.17800925925925914</v>
      </c>
      <c r="AD26" s="74">
        <f t="shared" si="11"/>
        <v>28</v>
      </c>
      <c r="AE26" s="73">
        <f t="shared" si="12"/>
        <v>0.17708786651241712</v>
      </c>
      <c r="AF26" s="74">
        <f t="shared" si="13"/>
        <v>28</v>
      </c>
      <c r="AG26" s="75">
        <v>0.78285879629629629</v>
      </c>
      <c r="AH26" s="73">
        <f t="shared" si="14"/>
        <v>0.32452546296296297</v>
      </c>
      <c r="AI26" s="74">
        <f t="shared" si="15"/>
        <v>16</v>
      </c>
      <c r="AJ26" s="73">
        <f t="shared" si="16"/>
        <v>0.32257250872224058</v>
      </c>
      <c r="AK26" s="74">
        <f t="shared" si="17"/>
        <v>15</v>
      </c>
      <c r="AL26" s="127">
        <v>0.5527199074074074</v>
      </c>
      <c r="AM26" s="73">
        <f t="shared" si="18"/>
        <v>0.10480324074074071</v>
      </c>
      <c r="AN26" s="74">
        <f t="shared" si="19"/>
        <v>22</v>
      </c>
      <c r="AO26" s="73">
        <f t="shared" si="20"/>
        <v>0.10426076926332493</v>
      </c>
      <c r="AP26" s="74">
        <f t="shared" si="21"/>
        <v>22</v>
      </c>
      <c r="AQ26" s="127">
        <v>0.68998842592592602</v>
      </c>
      <c r="AR26" s="73">
        <f t="shared" si="22"/>
        <v>0.26984953703703712</v>
      </c>
      <c r="AS26" s="74">
        <f t="shared" si="23"/>
        <v>22</v>
      </c>
      <c r="AT26" s="73">
        <f t="shared" si="24"/>
        <v>0.26845277033400577</v>
      </c>
      <c r="AU26" s="74">
        <f t="shared" si="25"/>
        <v>22</v>
      </c>
      <c r="AV26" s="72" t="s">
        <v>84</v>
      </c>
      <c r="AW26" s="73" t="str">
        <f t="shared" si="26"/>
        <v xml:space="preserve"> </v>
      </c>
      <c r="AX26" s="74" t="str">
        <f t="shared" si="27"/>
        <v>n/f</v>
      </c>
      <c r="AY26" s="73" t="str">
        <f t="shared" si="28"/>
        <v xml:space="preserve"> </v>
      </c>
      <c r="AZ26" s="74" t="str">
        <f t="shared" si="29"/>
        <v>n/f</v>
      </c>
      <c r="BA26" s="127">
        <v>0.71038194444444447</v>
      </c>
      <c r="BB26" s="73">
        <f t="shared" si="30"/>
        <v>7.1493055555555518E-2</v>
      </c>
      <c r="BC26" s="74">
        <f t="shared" si="31"/>
        <v>23</v>
      </c>
      <c r="BD26" s="73">
        <f t="shared" si="32"/>
        <v>7.1123000744291329E-2</v>
      </c>
      <c r="BE26" s="74">
        <f t="shared" si="33"/>
        <v>23</v>
      </c>
      <c r="BF26" s="127">
        <v>0.59861111111111109</v>
      </c>
      <c r="BG26" s="73">
        <f t="shared" si="34"/>
        <v>0.2097222222222222</v>
      </c>
      <c r="BH26" s="74">
        <f t="shared" si="35"/>
        <v>13</v>
      </c>
      <c r="BI26" s="73">
        <f t="shared" si="36"/>
        <v>0.20829800677797211</v>
      </c>
      <c r="BJ26" s="74">
        <f t="shared" si="37"/>
        <v>11</v>
      </c>
      <c r="BK26" s="173"/>
      <c r="BL26" s="77">
        <f t="shared" si="38"/>
        <v>11</v>
      </c>
      <c r="BM26" s="81" t="str">
        <f t="shared" si="39"/>
        <v>n/f</v>
      </c>
      <c r="BN26" s="116">
        <f t="shared" si="40"/>
        <v>0.25</v>
      </c>
      <c r="BO26" s="80">
        <v>22</v>
      </c>
      <c r="BP26" s="80">
        <f t="shared" si="82"/>
        <v>9</v>
      </c>
      <c r="BQ26" s="81">
        <f t="shared" si="41"/>
        <v>28</v>
      </c>
      <c r="BR26" s="116">
        <f t="shared" si="42"/>
        <v>3</v>
      </c>
      <c r="BS26" s="79">
        <f t="shared" si="43"/>
        <v>3.25</v>
      </c>
      <c r="BT26" s="117">
        <f t="shared" si="44"/>
        <v>30</v>
      </c>
      <c r="BU26" s="118">
        <f t="shared" si="45"/>
        <v>18.25</v>
      </c>
      <c r="BV26" s="80">
        <v>22</v>
      </c>
      <c r="BW26" s="80">
        <f t="shared" si="83"/>
        <v>9</v>
      </c>
      <c r="BX26" s="81">
        <f t="shared" si="46"/>
        <v>15</v>
      </c>
      <c r="BY26" s="116">
        <f t="shared" si="84"/>
        <v>15</v>
      </c>
      <c r="BZ26" s="79">
        <f t="shared" si="47"/>
        <v>18.25</v>
      </c>
      <c r="CA26" s="117">
        <f t="shared" si="48"/>
        <v>25</v>
      </c>
      <c r="CB26" s="118">
        <f t="shared" si="49"/>
        <v>36</v>
      </c>
      <c r="CC26" s="80">
        <v>22</v>
      </c>
      <c r="CD26" s="80">
        <f t="shared" si="85"/>
        <v>8</v>
      </c>
      <c r="CE26" s="81">
        <f t="shared" si="50"/>
        <v>22</v>
      </c>
      <c r="CF26" s="116">
        <f t="shared" si="51"/>
        <v>7</v>
      </c>
      <c r="CG26" s="79">
        <f t="shared" si="52"/>
        <v>25.25</v>
      </c>
      <c r="CH26" s="117">
        <f t="shared" si="53"/>
        <v>27</v>
      </c>
      <c r="CI26" s="118">
        <f t="shared" si="54"/>
        <v>41</v>
      </c>
      <c r="CJ26" s="80">
        <v>22</v>
      </c>
      <c r="CK26" s="80">
        <f t="shared" si="86"/>
        <v>7</v>
      </c>
      <c r="CL26" s="81">
        <f t="shared" si="55"/>
        <v>22</v>
      </c>
      <c r="CM26" s="116">
        <f t="shared" si="56"/>
        <v>4</v>
      </c>
      <c r="CN26" s="79">
        <f t="shared" si="57"/>
        <v>29.25</v>
      </c>
      <c r="CO26" s="117">
        <f t="shared" si="58"/>
        <v>26</v>
      </c>
      <c r="CP26" s="118">
        <f t="shared" si="59"/>
        <v>46</v>
      </c>
      <c r="CQ26" s="80">
        <v>22</v>
      </c>
      <c r="CR26" s="80">
        <f t="shared" si="87"/>
        <v>4</v>
      </c>
      <c r="CS26" s="81" t="str">
        <f t="shared" si="88"/>
        <v>n/f</v>
      </c>
      <c r="CT26" s="116">
        <f t="shared" si="60"/>
        <v>0.25</v>
      </c>
      <c r="CU26" s="79">
        <f t="shared" si="61"/>
        <v>29.5</v>
      </c>
      <c r="CV26" s="117">
        <f t="shared" si="62"/>
        <v>28</v>
      </c>
      <c r="CW26" s="118">
        <f t="shared" si="63"/>
        <v>53</v>
      </c>
      <c r="CX26" s="80">
        <v>22</v>
      </c>
      <c r="CY26" s="80">
        <f t="shared" si="89"/>
        <v>4</v>
      </c>
      <c r="CZ26" s="81">
        <f t="shared" si="64"/>
        <v>23</v>
      </c>
      <c r="DA26" s="116">
        <f t="shared" si="92"/>
        <v>3</v>
      </c>
      <c r="DB26" s="79">
        <f t="shared" si="66"/>
        <v>32.5</v>
      </c>
      <c r="DC26" s="117">
        <f t="shared" si="67"/>
        <v>28</v>
      </c>
      <c r="DD26" s="118">
        <f t="shared" si="68"/>
        <v>64.25</v>
      </c>
      <c r="DE26" s="80">
        <v>22</v>
      </c>
      <c r="DF26" s="80">
        <f t="shared" si="90"/>
        <v>4</v>
      </c>
      <c r="DG26" s="81">
        <f t="shared" si="69"/>
        <v>11</v>
      </c>
      <c r="DH26" s="116">
        <f t="shared" si="70"/>
        <v>15</v>
      </c>
      <c r="DI26" s="79">
        <f t="shared" si="71"/>
        <v>47.5</v>
      </c>
      <c r="DJ26" s="82">
        <f t="shared" si="72"/>
        <v>26</v>
      </c>
      <c r="DK26" s="118">
        <f t="shared" si="73"/>
        <v>76.25</v>
      </c>
      <c r="DL26" s="80">
        <v>22</v>
      </c>
      <c r="DM26" s="80">
        <f t="shared" si="91"/>
        <v>4</v>
      </c>
      <c r="DN26" s="85">
        <f t="shared" si="74"/>
        <v>-0.25</v>
      </c>
      <c r="DO26" s="86"/>
      <c r="DP26" s="87">
        <f t="shared" si="75"/>
        <v>47.25</v>
      </c>
      <c r="DQ26" s="88">
        <f t="shared" si="76"/>
        <v>26</v>
      </c>
      <c r="DR26" s="89">
        <f t="shared" si="77"/>
        <v>176</v>
      </c>
      <c r="DS26" s="90">
        <f t="shared" si="78"/>
        <v>76</v>
      </c>
      <c r="DT26" s="84">
        <v>22</v>
      </c>
      <c r="DU26" s="84">
        <v>1</v>
      </c>
      <c r="DV26" s="82">
        <f t="shared" ref="DV26:DV44" si="95">DQ26</f>
        <v>26</v>
      </c>
      <c r="DW26" s="82"/>
      <c r="DX26" s="91" t="str">
        <f t="shared" si="80"/>
        <v>Алексей Тихонов</v>
      </c>
      <c r="DY26" s="92">
        <f t="shared" si="81"/>
        <v>11</v>
      </c>
    </row>
    <row r="27" spans="1:129" s="131" customFormat="1" hidden="1">
      <c r="A27" s="60">
        <v>23</v>
      </c>
      <c r="B27" s="47" t="s">
        <v>107</v>
      </c>
      <c r="C27" s="97">
        <v>16.7</v>
      </c>
      <c r="D27" s="97">
        <v>5.8</v>
      </c>
      <c r="E27" s="97">
        <v>16.399999999999999</v>
      </c>
      <c r="F27" s="97">
        <v>5.95</v>
      </c>
      <c r="G27" s="97">
        <v>14.3</v>
      </c>
      <c r="H27" s="97">
        <v>2.1</v>
      </c>
      <c r="I27" s="98">
        <v>12.7</v>
      </c>
      <c r="J27" s="99">
        <f t="shared" si="0"/>
        <v>1046.5695084200001</v>
      </c>
      <c r="K27" s="100">
        <f t="shared" si="1"/>
        <v>61.806736214578528</v>
      </c>
      <c r="L27" s="101">
        <f t="shared" si="94"/>
        <v>3.0903368107289264</v>
      </c>
      <c r="M27" s="47"/>
      <c r="N27" t="s">
        <v>116</v>
      </c>
      <c r="O27" t="s">
        <v>117</v>
      </c>
      <c r="P27" s="68">
        <f t="shared" si="93"/>
        <v>64.897073025307449</v>
      </c>
      <c r="Q27" s="69">
        <v>1</v>
      </c>
      <c r="R27" s="69" t="s">
        <v>110</v>
      </c>
      <c r="S27" s="70">
        <v>12</v>
      </c>
      <c r="T27" s="71">
        <f t="shared" si="3"/>
        <v>0.99320903894132406</v>
      </c>
      <c r="U27" s="71">
        <f t="shared" si="4"/>
        <v>0.99398212324268287</v>
      </c>
      <c r="V27" s="126">
        <f t="shared" si="5"/>
        <v>0.9948239055053868</v>
      </c>
      <c r="W27" s="72">
        <v>0.64484953703703707</v>
      </c>
      <c r="X27" s="73">
        <f t="shared" si="6"/>
        <v>0.18998842592592596</v>
      </c>
      <c r="Y27" s="74">
        <f t="shared" si="7"/>
        <v>8</v>
      </c>
      <c r="Z27" s="73">
        <f t="shared" si="8"/>
        <v>0.18900502788045054</v>
      </c>
      <c r="AA27" s="74">
        <f t="shared" si="9"/>
        <v>8</v>
      </c>
      <c r="AB27" s="127">
        <v>0.68290509259259258</v>
      </c>
      <c r="AC27" s="73">
        <f t="shared" si="10"/>
        <v>0.13221064814814809</v>
      </c>
      <c r="AD27" s="74">
        <f t="shared" si="11"/>
        <v>12</v>
      </c>
      <c r="AE27" s="73">
        <f t="shared" si="12"/>
        <v>0.13152631334013923</v>
      </c>
      <c r="AF27" s="74">
        <f t="shared" si="13"/>
        <v>9</v>
      </c>
      <c r="AG27" s="75">
        <v>0.71196759259259257</v>
      </c>
      <c r="AH27" s="73">
        <f t="shared" si="14"/>
        <v>0.25363425925925925</v>
      </c>
      <c r="AI27" s="74">
        <f t="shared" si="15"/>
        <v>7</v>
      </c>
      <c r="AJ27" s="73">
        <f t="shared" si="16"/>
        <v>0.25210791954560363</v>
      </c>
      <c r="AK27" s="74">
        <f t="shared" si="17"/>
        <v>3</v>
      </c>
      <c r="AL27" s="127">
        <v>0.54841435185185183</v>
      </c>
      <c r="AM27" s="73">
        <f t="shared" si="18"/>
        <v>0.10049768518518515</v>
      </c>
      <c r="AN27" s="74">
        <f t="shared" si="19"/>
        <v>18</v>
      </c>
      <c r="AO27" s="73">
        <f t="shared" si="20"/>
        <v>9.9977499670176745E-2</v>
      </c>
      <c r="AP27" s="74">
        <f t="shared" si="21"/>
        <v>19</v>
      </c>
      <c r="AQ27" s="127">
        <v>0.6189930555555555</v>
      </c>
      <c r="AR27" s="73">
        <f t="shared" si="22"/>
        <v>0.19885416666666661</v>
      </c>
      <c r="AS27" s="74">
        <f t="shared" si="23"/>
        <v>13</v>
      </c>
      <c r="AT27" s="73">
        <f t="shared" si="24"/>
        <v>0.19782487870935239</v>
      </c>
      <c r="AU27" s="74">
        <f t="shared" si="25"/>
        <v>10</v>
      </c>
      <c r="AV27" s="72">
        <v>0.8142245370370369</v>
      </c>
      <c r="AW27" s="73">
        <f t="shared" si="26"/>
        <v>0.13366898148148143</v>
      </c>
      <c r="AX27" s="74">
        <f t="shared" si="27"/>
        <v>12</v>
      </c>
      <c r="AY27" s="73">
        <f t="shared" si="28"/>
        <v>0.13286457802464977</v>
      </c>
      <c r="AZ27" s="74">
        <f t="shared" si="29"/>
        <v>11</v>
      </c>
      <c r="BA27" s="127">
        <v>0.70526620370370363</v>
      </c>
      <c r="BB27" s="73">
        <f t="shared" si="30"/>
        <v>6.6377314814814681E-2</v>
      </c>
      <c r="BC27" s="74">
        <f t="shared" si="31"/>
        <v>10</v>
      </c>
      <c r="BD27" s="73">
        <f t="shared" si="32"/>
        <v>6.6033739561034505E-2</v>
      </c>
      <c r="BE27" s="74">
        <f t="shared" si="33"/>
        <v>9</v>
      </c>
      <c r="BF27" s="127">
        <v>0.58478009259259256</v>
      </c>
      <c r="BG27" s="73">
        <f t="shared" si="34"/>
        <v>0.19589120370370366</v>
      </c>
      <c r="BH27" s="74">
        <f t="shared" si="35"/>
        <v>4</v>
      </c>
      <c r="BI27" s="73">
        <f t="shared" si="36"/>
        <v>0.19456091416761465</v>
      </c>
      <c r="BJ27" s="74">
        <f t="shared" si="37"/>
        <v>3</v>
      </c>
      <c r="BK27" s="173"/>
      <c r="BL27" s="77">
        <f t="shared" si="38"/>
        <v>12</v>
      </c>
      <c r="BM27" s="81">
        <f t="shared" si="39"/>
        <v>8</v>
      </c>
      <c r="BN27" s="116">
        <f t="shared" si="40"/>
        <v>23</v>
      </c>
      <c r="BO27" s="80">
        <v>23</v>
      </c>
      <c r="BP27" s="80">
        <f t="shared" si="82"/>
        <v>8</v>
      </c>
      <c r="BQ27" s="81">
        <f t="shared" si="41"/>
        <v>9</v>
      </c>
      <c r="BR27" s="116">
        <f t="shared" si="42"/>
        <v>22</v>
      </c>
      <c r="BS27" s="79">
        <f t="shared" si="43"/>
        <v>45</v>
      </c>
      <c r="BT27" s="117">
        <f t="shared" si="44"/>
        <v>6</v>
      </c>
      <c r="BU27" s="118">
        <f t="shared" si="45"/>
        <v>16</v>
      </c>
      <c r="BV27" s="80">
        <v>23</v>
      </c>
      <c r="BW27" s="80">
        <f t="shared" si="83"/>
        <v>8</v>
      </c>
      <c r="BX27" s="81">
        <f t="shared" si="46"/>
        <v>3</v>
      </c>
      <c r="BY27" s="116">
        <f t="shared" si="84"/>
        <v>27</v>
      </c>
      <c r="BZ27" s="79">
        <f t="shared" si="47"/>
        <v>72</v>
      </c>
      <c r="CA27" s="117">
        <f t="shared" si="48"/>
        <v>4</v>
      </c>
      <c r="CB27" s="118">
        <f t="shared" si="49"/>
        <v>29</v>
      </c>
      <c r="CC27" s="80">
        <v>23</v>
      </c>
      <c r="CD27" s="80">
        <f t="shared" si="85"/>
        <v>7</v>
      </c>
      <c r="CE27" s="81">
        <f t="shared" si="50"/>
        <v>19</v>
      </c>
      <c r="CF27" s="116">
        <f t="shared" si="51"/>
        <v>10</v>
      </c>
      <c r="CG27" s="79">
        <f t="shared" si="52"/>
        <v>82</v>
      </c>
      <c r="CH27" s="117">
        <f t="shared" si="53"/>
        <v>8</v>
      </c>
      <c r="CI27" s="118">
        <f t="shared" si="54"/>
        <v>41</v>
      </c>
      <c r="CJ27" s="80">
        <v>23</v>
      </c>
      <c r="CK27" s="80">
        <f t="shared" si="86"/>
        <v>6</v>
      </c>
      <c r="CL27" s="81">
        <f t="shared" si="55"/>
        <v>10</v>
      </c>
      <c r="CM27" s="116">
        <f t="shared" si="56"/>
        <v>16</v>
      </c>
      <c r="CN27" s="79">
        <f t="shared" si="57"/>
        <v>98</v>
      </c>
      <c r="CO27" s="117">
        <f t="shared" si="58"/>
        <v>8</v>
      </c>
      <c r="CP27" s="118">
        <f t="shared" si="59"/>
        <v>42.25</v>
      </c>
      <c r="CQ27" s="80">
        <v>23</v>
      </c>
      <c r="CR27" s="80">
        <f t="shared" si="87"/>
        <v>3</v>
      </c>
      <c r="CS27" s="81">
        <f t="shared" si="88"/>
        <v>11</v>
      </c>
      <c r="CT27" s="116">
        <f t="shared" si="60"/>
        <v>15</v>
      </c>
      <c r="CU27" s="79">
        <f t="shared" si="61"/>
        <v>113</v>
      </c>
      <c r="CV27" s="117">
        <f t="shared" si="62"/>
        <v>9</v>
      </c>
      <c r="CW27" s="118">
        <f t="shared" si="63"/>
        <v>49.25</v>
      </c>
      <c r="CX27" s="80">
        <v>23</v>
      </c>
      <c r="CY27" s="80">
        <f t="shared" si="89"/>
        <v>3</v>
      </c>
      <c r="CZ27" s="81">
        <f t="shared" si="64"/>
        <v>9</v>
      </c>
      <c r="DA27" s="116">
        <f t="shared" si="92"/>
        <v>17</v>
      </c>
      <c r="DB27" s="79">
        <f t="shared" si="66"/>
        <v>130</v>
      </c>
      <c r="DC27" s="117">
        <f t="shared" si="67"/>
        <v>8</v>
      </c>
      <c r="DD27" s="118">
        <f t="shared" si="68"/>
        <v>61</v>
      </c>
      <c r="DE27" s="80">
        <v>23</v>
      </c>
      <c r="DF27" s="80">
        <f t="shared" si="90"/>
        <v>3</v>
      </c>
      <c r="DG27" s="81">
        <f t="shared" si="69"/>
        <v>3</v>
      </c>
      <c r="DH27" s="116">
        <f t="shared" si="70"/>
        <v>23</v>
      </c>
      <c r="DI27" s="79">
        <f t="shared" si="71"/>
        <v>153</v>
      </c>
      <c r="DJ27" s="82">
        <f t="shared" si="72"/>
        <v>7</v>
      </c>
      <c r="DK27" s="118">
        <f t="shared" si="73"/>
        <v>73</v>
      </c>
      <c r="DL27" s="80">
        <v>23</v>
      </c>
      <c r="DM27" s="80">
        <f t="shared" si="91"/>
        <v>3</v>
      </c>
      <c r="DN27" s="85">
        <f t="shared" si="74"/>
        <v>-10</v>
      </c>
      <c r="DO27" s="121">
        <v>0.5</v>
      </c>
      <c r="DP27" s="87">
        <f t="shared" si="75"/>
        <v>143.5</v>
      </c>
      <c r="DQ27" s="88">
        <f t="shared" si="76"/>
        <v>8</v>
      </c>
      <c r="DR27" s="89">
        <f t="shared" si="77"/>
        <v>72</v>
      </c>
      <c r="DS27" s="90">
        <f t="shared" si="78"/>
        <v>66</v>
      </c>
      <c r="DT27" s="84">
        <v>23</v>
      </c>
      <c r="DU27" s="84">
        <v>1</v>
      </c>
      <c r="DV27" s="82">
        <f t="shared" si="95"/>
        <v>8</v>
      </c>
      <c r="DW27" s="82"/>
      <c r="DX27" s="91" t="str">
        <f t="shared" si="80"/>
        <v xml:space="preserve">Валерий Александров </v>
      </c>
      <c r="DY27" s="92">
        <f t="shared" si="81"/>
        <v>12</v>
      </c>
    </row>
    <row r="28" spans="1:129" s="131" customFormat="1" hidden="1">
      <c r="A28" s="60">
        <v>24</v>
      </c>
      <c r="B28" s="47" t="s">
        <v>107</v>
      </c>
      <c r="C28" s="97">
        <v>16.7</v>
      </c>
      <c r="D28" s="97">
        <v>5.8</v>
      </c>
      <c r="E28" s="97">
        <v>16.399999999999999</v>
      </c>
      <c r="F28" s="97">
        <v>5.95</v>
      </c>
      <c r="G28" s="97">
        <v>14.3</v>
      </c>
      <c r="H28" s="97">
        <v>2.1</v>
      </c>
      <c r="I28" s="98">
        <v>12.7</v>
      </c>
      <c r="J28" s="99">
        <f t="shared" si="0"/>
        <v>1046.5695084200001</v>
      </c>
      <c r="K28" s="100">
        <f t="shared" si="1"/>
        <v>61.806736214578528</v>
      </c>
      <c r="L28" s="101">
        <f t="shared" si="94"/>
        <v>3.0903368107289264</v>
      </c>
      <c r="M28" s="47"/>
      <c r="N28" t="s">
        <v>118</v>
      </c>
      <c r="O28" t="s">
        <v>119</v>
      </c>
      <c r="P28" s="68">
        <f t="shared" si="93"/>
        <v>64.897073025307449</v>
      </c>
      <c r="Q28" s="69">
        <v>1</v>
      </c>
      <c r="R28" s="69" t="s">
        <v>110</v>
      </c>
      <c r="S28" s="70">
        <v>13</v>
      </c>
      <c r="T28" s="71">
        <f t="shared" si="3"/>
        <v>0.99320903894132406</v>
      </c>
      <c r="U28" s="71">
        <f t="shared" si="4"/>
        <v>0.99398212324268287</v>
      </c>
      <c r="V28" s="126">
        <f t="shared" si="5"/>
        <v>0.9948239055053868</v>
      </c>
      <c r="W28" s="72">
        <v>0.65818287037037038</v>
      </c>
      <c r="X28" s="73">
        <f t="shared" si="6"/>
        <v>0.20332175925925927</v>
      </c>
      <c r="Y28" s="74">
        <f t="shared" si="7"/>
        <v>20</v>
      </c>
      <c r="Z28" s="73">
        <f t="shared" si="8"/>
        <v>0.20226934662052234</v>
      </c>
      <c r="AA28" s="74">
        <f t="shared" si="9"/>
        <v>19</v>
      </c>
      <c r="AB28" s="127">
        <v>0.70182870370370365</v>
      </c>
      <c r="AC28" s="73">
        <f t="shared" si="10"/>
        <v>0.15113425925925916</v>
      </c>
      <c r="AD28" s="74">
        <f t="shared" si="11"/>
        <v>19</v>
      </c>
      <c r="AE28" s="73">
        <f t="shared" si="12"/>
        <v>0.15035197405195988</v>
      </c>
      <c r="AF28" s="74">
        <f t="shared" si="13"/>
        <v>19</v>
      </c>
      <c r="AG28" s="75">
        <v>0.78248842592592593</v>
      </c>
      <c r="AH28" s="73">
        <f t="shared" si="14"/>
        <v>0.32415509259259262</v>
      </c>
      <c r="AI28" s="74">
        <f t="shared" si="15"/>
        <v>15</v>
      </c>
      <c r="AJ28" s="73">
        <f t="shared" si="16"/>
        <v>0.32220436719511369</v>
      </c>
      <c r="AK28" s="74">
        <f t="shared" si="17"/>
        <v>14</v>
      </c>
      <c r="AL28" s="127">
        <v>0.56706018518518519</v>
      </c>
      <c r="AM28" s="73">
        <f t="shared" si="18"/>
        <v>0.11914351851851851</v>
      </c>
      <c r="AN28" s="74">
        <f t="shared" si="19"/>
        <v>28</v>
      </c>
      <c r="AO28" s="73">
        <f t="shared" si="20"/>
        <v>0.11852682040824596</v>
      </c>
      <c r="AP28" s="74">
        <f t="shared" si="21"/>
        <v>28</v>
      </c>
      <c r="AQ28" s="127">
        <v>0.63420138888888888</v>
      </c>
      <c r="AR28" s="73">
        <f t="shared" si="22"/>
        <v>0.21406249999999999</v>
      </c>
      <c r="AS28" s="74">
        <f t="shared" si="23"/>
        <v>19</v>
      </c>
      <c r="AT28" s="73">
        <f t="shared" si="24"/>
        <v>0.21295449227224686</v>
      </c>
      <c r="AU28" s="74">
        <f t="shared" si="25"/>
        <v>19</v>
      </c>
      <c r="AV28" s="72">
        <v>0.83027777777777767</v>
      </c>
      <c r="AW28" s="73">
        <f t="shared" si="26"/>
        <v>0.1497222222222222</v>
      </c>
      <c r="AX28" s="74">
        <f t="shared" si="27"/>
        <v>20</v>
      </c>
      <c r="AY28" s="73">
        <f t="shared" si="28"/>
        <v>0.14882121234105722</v>
      </c>
      <c r="AZ28" s="74">
        <f t="shared" si="29"/>
        <v>21</v>
      </c>
      <c r="BA28" s="127">
        <v>0.71168981481481486</v>
      </c>
      <c r="BB28" s="73">
        <f t="shared" si="30"/>
        <v>7.2800925925925908E-2</v>
      </c>
      <c r="BC28" s="74">
        <f t="shared" si="31"/>
        <v>24</v>
      </c>
      <c r="BD28" s="73">
        <f t="shared" si="32"/>
        <v>7.2424101454037978E-2</v>
      </c>
      <c r="BE28" s="74">
        <f t="shared" si="33"/>
        <v>24</v>
      </c>
      <c r="BF28" s="127">
        <v>0.6072453703703703</v>
      </c>
      <c r="BG28" s="73">
        <f t="shared" si="34"/>
        <v>0.2183564814814814</v>
      </c>
      <c r="BH28" s="74">
        <f t="shared" si="35"/>
        <v>19</v>
      </c>
      <c r="BI28" s="73">
        <f t="shared" si="36"/>
        <v>0.21687363111883118</v>
      </c>
      <c r="BJ28" s="74">
        <f t="shared" si="37"/>
        <v>17</v>
      </c>
      <c r="BK28" s="173"/>
      <c r="BL28" s="77">
        <f t="shared" si="38"/>
        <v>13</v>
      </c>
      <c r="BM28" s="81">
        <f t="shared" si="39"/>
        <v>19</v>
      </c>
      <c r="BN28" s="116">
        <f t="shared" si="40"/>
        <v>12</v>
      </c>
      <c r="BO28" s="80">
        <v>24</v>
      </c>
      <c r="BP28" s="80">
        <f t="shared" si="82"/>
        <v>7</v>
      </c>
      <c r="BQ28" s="81">
        <f t="shared" si="41"/>
        <v>19</v>
      </c>
      <c r="BR28" s="116">
        <f t="shared" si="42"/>
        <v>12</v>
      </c>
      <c r="BS28" s="79">
        <f t="shared" si="43"/>
        <v>24</v>
      </c>
      <c r="BT28" s="117">
        <f t="shared" si="44"/>
        <v>20</v>
      </c>
      <c r="BU28" s="118">
        <f t="shared" si="45"/>
        <v>15</v>
      </c>
      <c r="BV28" s="80">
        <v>24</v>
      </c>
      <c r="BW28" s="80">
        <f t="shared" si="83"/>
        <v>7</v>
      </c>
      <c r="BX28" s="81">
        <f t="shared" si="46"/>
        <v>14</v>
      </c>
      <c r="BY28" s="116">
        <f t="shared" si="84"/>
        <v>16</v>
      </c>
      <c r="BZ28" s="79">
        <f t="shared" si="47"/>
        <v>40</v>
      </c>
      <c r="CA28" s="117">
        <f t="shared" si="48"/>
        <v>19</v>
      </c>
      <c r="CB28" s="118">
        <f t="shared" si="49"/>
        <v>22</v>
      </c>
      <c r="CC28" s="80">
        <v>24</v>
      </c>
      <c r="CD28" s="80">
        <f t="shared" si="85"/>
        <v>6</v>
      </c>
      <c r="CE28" s="81">
        <f t="shared" si="50"/>
        <v>28</v>
      </c>
      <c r="CF28" s="116">
        <f t="shared" si="51"/>
        <v>1</v>
      </c>
      <c r="CG28" s="79">
        <f t="shared" si="52"/>
        <v>41</v>
      </c>
      <c r="CH28" s="117">
        <f t="shared" si="53"/>
        <v>22</v>
      </c>
      <c r="CI28" s="118">
        <f t="shared" si="54"/>
        <v>40</v>
      </c>
      <c r="CJ28" s="80">
        <v>24</v>
      </c>
      <c r="CK28" s="80">
        <f t="shared" si="86"/>
        <v>5</v>
      </c>
      <c r="CL28" s="81">
        <f t="shared" si="55"/>
        <v>19</v>
      </c>
      <c r="CM28" s="116">
        <f t="shared" si="56"/>
        <v>7</v>
      </c>
      <c r="CN28" s="79">
        <f t="shared" si="57"/>
        <v>48</v>
      </c>
      <c r="CO28" s="117">
        <f t="shared" si="58"/>
        <v>20</v>
      </c>
      <c r="CP28" s="118">
        <f t="shared" si="59"/>
        <v>42.25</v>
      </c>
      <c r="CQ28" s="80">
        <v>24</v>
      </c>
      <c r="CR28" s="80">
        <f t="shared" si="87"/>
        <v>2</v>
      </c>
      <c r="CS28" s="81">
        <f t="shared" si="88"/>
        <v>21</v>
      </c>
      <c r="CT28" s="116">
        <f t="shared" si="60"/>
        <v>5</v>
      </c>
      <c r="CU28" s="79">
        <f t="shared" si="61"/>
        <v>53</v>
      </c>
      <c r="CV28" s="117">
        <f t="shared" si="62"/>
        <v>22</v>
      </c>
      <c r="CW28" s="118">
        <f t="shared" si="63"/>
        <v>46.25</v>
      </c>
      <c r="CX28" s="80">
        <v>24</v>
      </c>
      <c r="CY28" s="80">
        <f t="shared" si="89"/>
        <v>2</v>
      </c>
      <c r="CZ28" s="81">
        <f t="shared" si="64"/>
        <v>24</v>
      </c>
      <c r="DA28" s="116">
        <f t="shared" si="92"/>
        <v>2</v>
      </c>
      <c r="DB28" s="79">
        <f t="shared" si="66"/>
        <v>55</v>
      </c>
      <c r="DC28" s="117">
        <f t="shared" si="67"/>
        <v>25</v>
      </c>
      <c r="DD28" s="118">
        <f t="shared" si="68"/>
        <v>57.25</v>
      </c>
      <c r="DE28" s="80">
        <v>24</v>
      </c>
      <c r="DF28" s="80">
        <f t="shared" si="90"/>
        <v>2</v>
      </c>
      <c r="DG28" s="81">
        <f t="shared" si="69"/>
        <v>17</v>
      </c>
      <c r="DH28" s="116">
        <f t="shared" si="70"/>
        <v>9</v>
      </c>
      <c r="DI28" s="79">
        <f t="shared" si="71"/>
        <v>64</v>
      </c>
      <c r="DJ28" s="82">
        <f t="shared" si="72"/>
        <v>24</v>
      </c>
      <c r="DK28" s="118">
        <f t="shared" si="73"/>
        <v>64</v>
      </c>
      <c r="DL28" s="80">
        <v>24</v>
      </c>
      <c r="DM28" s="80">
        <f t="shared" si="91"/>
        <v>2</v>
      </c>
      <c r="DN28" s="85">
        <f t="shared" si="74"/>
        <v>-1</v>
      </c>
      <c r="DO28" s="86"/>
      <c r="DP28" s="87">
        <f t="shared" si="75"/>
        <v>63</v>
      </c>
      <c r="DQ28" s="88">
        <f t="shared" si="76"/>
        <v>24</v>
      </c>
      <c r="DR28" s="89">
        <f t="shared" si="77"/>
        <v>161</v>
      </c>
      <c r="DS28" s="90">
        <f t="shared" si="78"/>
        <v>63</v>
      </c>
      <c r="DT28" s="84">
        <v>24</v>
      </c>
      <c r="DU28" s="84">
        <v>1</v>
      </c>
      <c r="DV28" s="82">
        <f t="shared" si="95"/>
        <v>24</v>
      </c>
      <c r="DW28" s="82"/>
      <c r="DX28" s="91" t="str">
        <f t="shared" si="80"/>
        <v xml:space="preserve">Пётр Шубравый </v>
      </c>
      <c r="DY28" s="92">
        <f t="shared" si="81"/>
        <v>13</v>
      </c>
    </row>
    <row r="29" spans="1:129" s="131" customFormat="1" hidden="1">
      <c r="A29" s="60">
        <v>25</v>
      </c>
      <c r="B29" s="47" t="s">
        <v>107</v>
      </c>
      <c r="C29" s="97">
        <v>16.7</v>
      </c>
      <c r="D29" s="97">
        <v>5.8</v>
      </c>
      <c r="E29" s="97">
        <v>16.399999999999999</v>
      </c>
      <c r="F29" s="97">
        <v>5.95</v>
      </c>
      <c r="G29" s="97">
        <v>14.3</v>
      </c>
      <c r="H29" s="97">
        <v>2.1</v>
      </c>
      <c r="I29" s="98">
        <v>12.7</v>
      </c>
      <c r="J29" s="99">
        <f t="shared" si="0"/>
        <v>1046.5695084200001</v>
      </c>
      <c r="K29" s="100">
        <f t="shared" si="1"/>
        <v>61.806736214578528</v>
      </c>
      <c r="L29" s="101">
        <f t="shared" si="94"/>
        <v>3.0903368107289264</v>
      </c>
      <c r="M29" s="47"/>
      <c r="N29" t="s">
        <v>120</v>
      </c>
      <c r="O29" t="s">
        <v>121</v>
      </c>
      <c r="P29" s="68">
        <f t="shared" si="93"/>
        <v>64.897073025307449</v>
      </c>
      <c r="Q29" s="69">
        <v>1</v>
      </c>
      <c r="R29" s="69" t="s">
        <v>110</v>
      </c>
      <c r="S29" s="70">
        <v>14</v>
      </c>
      <c r="T29" s="71">
        <f t="shared" si="3"/>
        <v>0.99320903894132406</v>
      </c>
      <c r="U29" s="71">
        <f t="shared" si="4"/>
        <v>0.99398212324268287</v>
      </c>
      <c r="V29" s="126">
        <f t="shared" si="5"/>
        <v>0.9948239055053868</v>
      </c>
      <c r="W29" s="72">
        <v>0.64990740740740738</v>
      </c>
      <c r="X29" s="73">
        <f t="shared" si="6"/>
        <v>0.19504629629629627</v>
      </c>
      <c r="Y29" s="74">
        <f t="shared" si="7"/>
        <v>16</v>
      </c>
      <c r="Z29" s="73">
        <f t="shared" si="8"/>
        <v>0.19403671823584231</v>
      </c>
      <c r="AA29" s="74">
        <f t="shared" si="9"/>
        <v>13</v>
      </c>
      <c r="AB29" s="127">
        <v>0.71866898148148151</v>
      </c>
      <c r="AC29" s="73">
        <f t="shared" si="10"/>
        <v>0.16797453703703702</v>
      </c>
      <c r="AD29" s="74">
        <f t="shared" si="11"/>
        <v>25</v>
      </c>
      <c r="AE29" s="73">
        <f t="shared" si="12"/>
        <v>0.16710508496064441</v>
      </c>
      <c r="AF29" s="74">
        <f t="shared" si="13"/>
        <v>26</v>
      </c>
      <c r="AG29" s="75">
        <v>0.77503472222222225</v>
      </c>
      <c r="AH29" s="73">
        <f t="shared" si="14"/>
        <v>0.31670138888888894</v>
      </c>
      <c r="AI29" s="74">
        <f t="shared" si="15"/>
        <v>13</v>
      </c>
      <c r="AJ29" s="73">
        <f t="shared" si="16"/>
        <v>0.31479551896168445</v>
      </c>
      <c r="AK29" s="74">
        <f t="shared" si="17"/>
        <v>13</v>
      </c>
      <c r="AL29" s="127">
        <v>0.55826388888888889</v>
      </c>
      <c r="AM29" s="73">
        <f t="shared" si="18"/>
        <v>0.11034722222222221</v>
      </c>
      <c r="AN29" s="74">
        <f t="shared" si="19"/>
        <v>27</v>
      </c>
      <c r="AO29" s="73">
        <f t="shared" si="20"/>
        <v>0.1097760545727819</v>
      </c>
      <c r="AP29" s="74">
        <f t="shared" si="21"/>
        <v>27</v>
      </c>
      <c r="AQ29" s="127" t="s">
        <v>84</v>
      </c>
      <c r="AR29" s="73" t="str">
        <f t="shared" si="22"/>
        <v xml:space="preserve"> </v>
      </c>
      <c r="AS29" s="74" t="str">
        <f t="shared" si="23"/>
        <v>n/f</v>
      </c>
      <c r="AT29" s="73" t="str">
        <f t="shared" si="24"/>
        <v xml:space="preserve"> </v>
      </c>
      <c r="AU29" s="74" t="str">
        <f t="shared" si="25"/>
        <v>n/f</v>
      </c>
      <c r="AV29" s="72">
        <v>0.82138888888888884</v>
      </c>
      <c r="AW29" s="73">
        <f t="shared" si="26"/>
        <v>0.14083333333333337</v>
      </c>
      <c r="AX29" s="74">
        <f t="shared" si="27"/>
        <v>14</v>
      </c>
      <c r="AY29" s="73">
        <f t="shared" si="28"/>
        <v>0.1399858156900112</v>
      </c>
      <c r="AZ29" s="74">
        <f t="shared" si="29"/>
        <v>14</v>
      </c>
      <c r="BA29" s="127">
        <v>0.70386574074074071</v>
      </c>
      <c r="BB29" s="73">
        <f t="shared" si="30"/>
        <v>6.4976851851851758E-2</v>
      </c>
      <c r="BC29" s="74">
        <f t="shared" si="31"/>
        <v>7</v>
      </c>
      <c r="BD29" s="73">
        <f t="shared" si="32"/>
        <v>6.4640525526704087E-2</v>
      </c>
      <c r="BE29" s="74">
        <f t="shared" si="33"/>
        <v>7</v>
      </c>
      <c r="BF29" s="127">
        <v>0.62164351851851851</v>
      </c>
      <c r="BG29" s="73">
        <f t="shared" si="34"/>
        <v>0.23275462962962962</v>
      </c>
      <c r="BH29" s="74">
        <f t="shared" si="35"/>
        <v>23</v>
      </c>
      <c r="BI29" s="73">
        <f t="shared" si="36"/>
        <v>0.23117400200358826</v>
      </c>
      <c r="BJ29" s="74">
        <f t="shared" si="37"/>
        <v>23</v>
      </c>
      <c r="BK29" s="173"/>
      <c r="BL29" s="77">
        <f t="shared" si="38"/>
        <v>14</v>
      </c>
      <c r="BM29" s="81">
        <f t="shared" si="39"/>
        <v>13</v>
      </c>
      <c r="BN29" s="116">
        <f t="shared" si="40"/>
        <v>18</v>
      </c>
      <c r="BO29" s="80">
        <v>25</v>
      </c>
      <c r="BP29" s="80">
        <f t="shared" si="82"/>
        <v>6</v>
      </c>
      <c r="BQ29" s="81">
        <f t="shared" si="41"/>
        <v>26</v>
      </c>
      <c r="BR29" s="116">
        <f t="shared" si="42"/>
        <v>5</v>
      </c>
      <c r="BS29" s="79">
        <f t="shared" si="43"/>
        <v>23</v>
      </c>
      <c r="BT29" s="117">
        <f t="shared" si="44"/>
        <v>21</v>
      </c>
      <c r="BU29" s="118">
        <f t="shared" si="45"/>
        <v>13</v>
      </c>
      <c r="BV29" s="80">
        <v>25</v>
      </c>
      <c r="BW29" s="80">
        <f t="shared" si="83"/>
        <v>6</v>
      </c>
      <c r="BX29" s="81">
        <f t="shared" si="46"/>
        <v>13</v>
      </c>
      <c r="BY29" s="116">
        <f t="shared" si="84"/>
        <v>17</v>
      </c>
      <c r="BZ29" s="79">
        <f t="shared" si="47"/>
        <v>40</v>
      </c>
      <c r="CA29" s="117">
        <f t="shared" si="48"/>
        <v>19</v>
      </c>
      <c r="CB29" s="118">
        <f t="shared" si="49"/>
        <v>18.25</v>
      </c>
      <c r="CC29" s="80">
        <v>25</v>
      </c>
      <c r="CD29" s="80">
        <f t="shared" si="85"/>
        <v>5</v>
      </c>
      <c r="CE29" s="81">
        <f t="shared" si="50"/>
        <v>27</v>
      </c>
      <c r="CF29" s="116">
        <f t="shared" si="51"/>
        <v>2</v>
      </c>
      <c r="CG29" s="79">
        <f t="shared" si="52"/>
        <v>42</v>
      </c>
      <c r="CH29" s="117">
        <f t="shared" si="53"/>
        <v>20</v>
      </c>
      <c r="CI29" s="118">
        <f t="shared" si="54"/>
        <v>35.25</v>
      </c>
      <c r="CJ29" s="80">
        <v>25</v>
      </c>
      <c r="CK29" s="80">
        <f t="shared" si="86"/>
        <v>4</v>
      </c>
      <c r="CL29" s="81" t="str">
        <f t="shared" si="55"/>
        <v>n/f</v>
      </c>
      <c r="CM29" s="116">
        <f t="shared" si="56"/>
        <v>0.25</v>
      </c>
      <c r="CN29" s="79">
        <f t="shared" si="57"/>
        <v>42.25</v>
      </c>
      <c r="CO29" s="117">
        <f t="shared" si="58"/>
        <v>23</v>
      </c>
      <c r="CP29" s="118">
        <f t="shared" si="59"/>
        <v>40.25</v>
      </c>
      <c r="CQ29" s="80">
        <v>25</v>
      </c>
      <c r="CR29" s="80">
        <f t="shared" si="87"/>
        <v>1</v>
      </c>
      <c r="CS29" s="81">
        <f t="shared" si="88"/>
        <v>14</v>
      </c>
      <c r="CT29" s="116">
        <f t="shared" si="60"/>
        <v>12</v>
      </c>
      <c r="CU29" s="79">
        <f t="shared" si="61"/>
        <v>54.25</v>
      </c>
      <c r="CV29" s="117">
        <f t="shared" si="62"/>
        <v>20</v>
      </c>
      <c r="CW29" s="118">
        <f t="shared" si="63"/>
        <v>46</v>
      </c>
      <c r="CX29" s="80">
        <v>25</v>
      </c>
      <c r="CY29" s="80">
        <f t="shared" si="89"/>
        <v>1</v>
      </c>
      <c r="CZ29" s="81">
        <f t="shared" si="64"/>
        <v>7</v>
      </c>
      <c r="DA29" s="116">
        <f t="shared" si="92"/>
        <v>19</v>
      </c>
      <c r="DB29" s="79">
        <f t="shared" si="66"/>
        <v>73.25</v>
      </c>
      <c r="DC29" s="117">
        <f t="shared" si="67"/>
        <v>19</v>
      </c>
      <c r="DD29" s="118">
        <f t="shared" si="68"/>
        <v>55</v>
      </c>
      <c r="DE29" s="80">
        <v>25</v>
      </c>
      <c r="DF29" s="80">
        <f t="shared" si="90"/>
        <v>1</v>
      </c>
      <c r="DG29" s="81">
        <f t="shared" si="69"/>
        <v>23</v>
      </c>
      <c r="DH29" s="116">
        <f t="shared" si="70"/>
        <v>3</v>
      </c>
      <c r="DI29" s="79">
        <f t="shared" si="71"/>
        <v>76.25</v>
      </c>
      <c r="DJ29" s="82">
        <f t="shared" si="72"/>
        <v>22</v>
      </c>
      <c r="DK29" s="118">
        <f t="shared" si="73"/>
        <v>56.25</v>
      </c>
      <c r="DL29" s="80">
        <v>25</v>
      </c>
      <c r="DM29" s="80">
        <f t="shared" si="91"/>
        <v>1</v>
      </c>
      <c r="DN29" s="85">
        <f t="shared" si="74"/>
        <v>-0.25</v>
      </c>
      <c r="DO29" s="86"/>
      <c r="DP29" s="87">
        <f t="shared" si="75"/>
        <v>76</v>
      </c>
      <c r="DQ29" s="156">
        <v>22</v>
      </c>
      <c r="DR29" s="89">
        <f t="shared" si="77"/>
        <v>148</v>
      </c>
      <c r="DS29" s="90">
        <f t="shared" si="78"/>
        <v>57</v>
      </c>
      <c r="DT29" s="84">
        <v>25</v>
      </c>
      <c r="DU29" s="84">
        <v>1</v>
      </c>
      <c r="DV29" s="82">
        <f t="shared" si="95"/>
        <v>22</v>
      </c>
      <c r="DW29" s="82"/>
      <c r="DX29" s="91" t="str">
        <f t="shared" si="80"/>
        <v xml:space="preserve">Олег Беркаусов </v>
      </c>
      <c r="DY29" s="92">
        <f t="shared" si="81"/>
        <v>14</v>
      </c>
    </row>
    <row r="30" spans="1:129" hidden="1">
      <c r="A30" s="60">
        <v>26</v>
      </c>
      <c r="B30" s="47" t="s">
        <v>107</v>
      </c>
      <c r="C30" s="97">
        <v>16.7</v>
      </c>
      <c r="D30" s="97">
        <v>5.8</v>
      </c>
      <c r="E30" s="97">
        <v>16.399999999999999</v>
      </c>
      <c r="F30" s="97">
        <v>5.95</v>
      </c>
      <c r="G30" s="97">
        <v>14.3</v>
      </c>
      <c r="H30" s="97">
        <v>2.1</v>
      </c>
      <c r="I30" s="98">
        <v>12.7</v>
      </c>
      <c r="J30" s="99">
        <f t="shared" si="0"/>
        <v>1046.5695084200001</v>
      </c>
      <c r="K30" s="100">
        <f t="shared" si="1"/>
        <v>61.806736214578528</v>
      </c>
      <c r="L30" s="101">
        <f t="shared" si="94"/>
        <v>3.0903368107289264</v>
      </c>
      <c r="M30" s="47"/>
      <c r="N30" t="s">
        <v>122</v>
      </c>
      <c r="O30" t="s">
        <v>123</v>
      </c>
      <c r="P30" s="68">
        <f t="shared" si="93"/>
        <v>64.897073025307449</v>
      </c>
      <c r="Q30" s="69">
        <v>1</v>
      </c>
      <c r="R30" s="69" t="s">
        <v>110</v>
      </c>
      <c r="S30" s="70">
        <v>15</v>
      </c>
      <c r="T30" s="71">
        <f t="shared" si="3"/>
        <v>0.99320903894132406</v>
      </c>
      <c r="U30" s="71">
        <f t="shared" si="4"/>
        <v>0.99398212324268287</v>
      </c>
      <c r="V30" s="126">
        <f t="shared" si="5"/>
        <v>0.9948239055053868</v>
      </c>
      <c r="W30" s="72">
        <v>0.66986111111111113</v>
      </c>
      <c r="X30" s="73">
        <f t="shared" si="6"/>
        <v>0.21500000000000002</v>
      </c>
      <c r="Y30" s="74">
        <f t="shared" si="7"/>
        <v>23</v>
      </c>
      <c r="Z30" s="73">
        <f t="shared" si="8"/>
        <v>0.21388713968365819</v>
      </c>
      <c r="AA30" s="74">
        <f t="shared" si="9"/>
        <v>23</v>
      </c>
      <c r="AB30" s="127">
        <v>0.72401620370370379</v>
      </c>
      <c r="AC30" s="73">
        <f t="shared" si="10"/>
        <v>0.1733217592592593</v>
      </c>
      <c r="AD30" s="74">
        <f t="shared" si="11"/>
        <v>27</v>
      </c>
      <c r="AE30" s="73">
        <f t="shared" si="12"/>
        <v>0.17242462945536077</v>
      </c>
      <c r="AF30" s="74">
        <f t="shared" si="13"/>
        <v>27</v>
      </c>
      <c r="AG30" s="75">
        <v>0.79871527777777773</v>
      </c>
      <c r="AH30" s="73">
        <f t="shared" si="14"/>
        <v>0.34038194444444442</v>
      </c>
      <c r="AI30" s="74">
        <f t="shared" si="15"/>
        <v>26</v>
      </c>
      <c r="AJ30" s="73">
        <f t="shared" si="16"/>
        <v>0.33833356785236179</v>
      </c>
      <c r="AK30" s="74">
        <f t="shared" si="17"/>
        <v>25</v>
      </c>
      <c r="AL30" s="127">
        <v>0.55565972222222226</v>
      </c>
      <c r="AM30" s="73">
        <f t="shared" si="18"/>
        <v>0.10774305555555558</v>
      </c>
      <c r="AN30" s="74">
        <f t="shared" si="19"/>
        <v>26</v>
      </c>
      <c r="AO30" s="73">
        <f t="shared" si="20"/>
        <v>0.10718536731886166</v>
      </c>
      <c r="AP30" s="74">
        <f t="shared" si="21"/>
        <v>26</v>
      </c>
      <c r="AQ30" s="127">
        <v>0.64063657407407404</v>
      </c>
      <c r="AR30" s="73">
        <f t="shared" si="22"/>
        <v>0.22049768518518514</v>
      </c>
      <c r="AS30" s="74">
        <f t="shared" si="23"/>
        <v>20</v>
      </c>
      <c r="AT30" s="73">
        <f t="shared" si="24"/>
        <v>0.21935636833082314</v>
      </c>
      <c r="AU30" s="74">
        <f t="shared" si="25"/>
        <v>20</v>
      </c>
      <c r="AV30" s="72">
        <v>0.82050925925925922</v>
      </c>
      <c r="AW30" s="73">
        <f t="shared" si="26"/>
        <v>0.13995370370370375</v>
      </c>
      <c r="AX30" s="74">
        <f t="shared" si="27"/>
        <v>13</v>
      </c>
      <c r="AY30" s="73">
        <f t="shared" si="28"/>
        <v>0.13911147956308478</v>
      </c>
      <c r="AZ30" s="74">
        <f t="shared" si="29"/>
        <v>13</v>
      </c>
      <c r="BA30" s="127">
        <v>0.703125</v>
      </c>
      <c r="BB30" s="73">
        <f t="shared" si="30"/>
        <v>6.4236111111111049E-2</v>
      </c>
      <c r="BC30" s="74">
        <f t="shared" si="31"/>
        <v>5</v>
      </c>
      <c r="BD30" s="73">
        <f t="shared" si="32"/>
        <v>6.3903618930033462E-2</v>
      </c>
      <c r="BE30" s="74">
        <f t="shared" si="33"/>
        <v>4</v>
      </c>
      <c r="BF30" s="127">
        <v>0.59386574074074072</v>
      </c>
      <c r="BG30" s="73">
        <f t="shared" si="34"/>
        <v>0.20497685185185183</v>
      </c>
      <c r="BH30" s="74">
        <f t="shared" si="35"/>
        <v>9</v>
      </c>
      <c r="BI30" s="73">
        <f t="shared" si="36"/>
        <v>0.20358486203299592</v>
      </c>
      <c r="BJ30" s="74">
        <f t="shared" si="37"/>
        <v>8</v>
      </c>
      <c r="BK30" s="173"/>
      <c r="BL30" s="77">
        <f t="shared" si="38"/>
        <v>15</v>
      </c>
      <c r="BM30" s="81">
        <f t="shared" si="39"/>
        <v>23</v>
      </c>
      <c r="BN30" s="116">
        <f t="shared" si="40"/>
        <v>8</v>
      </c>
      <c r="BO30" s="80">
        <v>26</v>
      </c>
      <c r="BP30" s="80">
        <f t="shared" si="82"/>
        <v>5</v>
      </c>
      <c r="BQ30" s="81">
        <f t="shared" si="41"/>
        <v>27</v>
      </c>
      <c r="BR30" s="116">
        <f t="shared" si="42"/>
        <v>4</v>
      </c>
      <c r="BS30" s="79">
        <f t="shared" si="43"/>
        <v>12</v>
      </c>
      <c r="BT30" s="117">
        <f t="shared" si="44"/>
        <v>26</v>
      </c>
      <c r="BU30" s="118">
        <f t="shared" si="45"/>
        <v>12</v>
      </c>
      <c r="BV30" s="80">
        <v>26</v>
      </c>
      <c r="BW30" s="80">
        <f t="shared" si="83"/>
        <v>5</v>
      </c>
      <c r="BX30" s="81">
        <f t="shared" si="46"/>
        <v>25</v>
      </c>
      <c r="BY30" s="116">
        <f t="shared" si="84"/>
        <v>5</v>
      </c>
      <c r="BZ30" s="79">
        <f t="shared" si="47"/>
        <v>17</v>
      </c>
      <c r="CA30" s="117">
        <f t="shared" si="48"/>
        <v>26</v>
      </c>
      <c r="CB30" s="118">
        <f t="shared" si="49"/>
        <v>17</v>
      </c>
      <c r="CC30" s="80">
        <v>26</v>
      </c>
      <c r="CD30" s="80">
        <f t="shared" si="85"/>
        <v>4</v>
      </c>
      <c r="CE30" s="81">
        <f t="shared" si="50"/>
        <v>26</v>
      </c>
      <c r="CF30" s="116">
        <f t="shared" si="51"/>
        <v>3</v>
      </c>
      <c r="CG30" s="79">
        <f t="shared" si="52"/>
        <v>20</v>
      </c>
      <c r="CH30" s="117">
        <f t="shared" si="53"/>
        <v>29</v>
      </c>
      <c r="CI30" s="118">
        <f t="shared" si="54"/>
        <v>26</v>
      </c>
      <c r="CJ30" s="80">
        <v>26</v>
      </c>
      <c r="CK30" s="80">
        <f t="shared" si="86"/>
        <v>3</v>
      </c>
      <c r="CL30" s="81">
        <f t="shared" si="55"/>
        <v>20</v>
      </c>
      <c r="CM30" s="116">
        <f t="shared" si="56"/>
        <v>6</v>
      </c>
      <c r="CN30" s="79">
        <f t="shared" si="57"/>
        <v>26</v>
      </c>
      <c r="CO30" s="117">
        <f t="shared" si="58"/>
        <v>27</v>
      </c>
      <c r="CP30" s="118">
        <f t="shared" si="59"/>
        <v>29.25</v>
      </c>
      <c r="CQ30" s="80">
        <v>26</v>
      </c>
      <c r="CR30" s="80">
        <f t="shared" si="87"/>
        <v>0</v>
      </c>
      <c r="CS30" s="81">
        <f t="shared" si="88"/>
        <v>13</v>
      </c>
      <c r="CT30" s="116">
        <f t="shared" si="60"/>
        <v>13</v>
      </c>
      <c r="CU30" s="79">
        <f t="shared" si="61"/>
        <v>39</v>
      </c>
      <c r="CV30" s="117">
        <f t="shared" si="62"/>
        <v>26</v>
      </c>
      <c r="CW30" s="118">
        <f t="shared" si="63"/>
        <v>39</v>
      </c>
      <c r="CX30" s="80">
        <v>26</v>
      </c>
      <c r="CY30" s="80">
        <f t="shared" si="89"/>
        <v>0</v>
      </c>
      <c r="CZ30" s="81">
        <f t="shared" si="64"/>
        <v>4</v>
      </c>
      <c r="DA30" s="116">
        <f t="shared" si="92"/>
        <v>22</v>
      </c>
      <c r="DB30" s="79">
        <f t="shared" si="66"/>
        <v>61</v>
      </c>
      <c r="DC30" s="117">
        <f t="shared" si="67"/>
        <v>23</v>
      </c>
      <c r="DD30" s="118">
        <f t="shared" si="68"/>
        <v>46</v>
      </c>
      <c r="DE30" s="80">
        <v>26</v>
      </c>
      <c r="DF30" s="80">
        <f t="shared" si="90"/>
        <v>0</v>
      </c>
      <c r="DG30" s="81">
        <f t="shared" si="69"/>
        <v>8</v>
      </c>
      <c r="DH30" s="116">
        <f t="shared" si="70"/>
        <v>18</v>
      </c>
      <c r="DI30" s="79">
        <f t="shared" si="71"/>
        <v>79</v>
      </c>
      <c r="DJ30" s="82">
        <f t="shared" si="72"/>
        <v>20</v>
      </c>
      <c r="DK30" s="118">
        <f t="shared" si="73"/>
        <v>47.5</v>
      </c>
      <c r="DL30" s="80">
        <v>26</v>
      </c>
      <c r="DM30" s="80">
        <f t="shared" si="91"/>
        <v>0</v>
      </c>
      <c r="DN30" s="85">
        <f t="shared" si="74"/>
        <v>-3</v>
      </c>
      <c r="DO30" s="86"/>
      <c r="DP30" s="87">
        <f t="shared" si="75"/>
        <v>76</v>
      </c>
      <c r="DQ30" s="156">
        <f t="shared" ref="DQ30:DQ44" si="96">IF(ISNUMBER(DP30),VLOOKUP(DP30,$DS$5:$DT$44,2,FALSE)," ")</f>
        <v>21</v>
      </c>
      <c r="DR30" s="89">
        <f t="shared" si="77"/>
        <v>146</v>
      </c>
      <c r="DS30" s="90">
        <f t="shared" si="78"/>
        <v>47.25</v>
      </c>
      <c r="DT30" s="84">
        <v>26</v>
      </c>
      <c r="DU30" s="84">
        <v>1</v>
      </c>
      <c r="DV30" s="82">
        <f t="shared" si="95"/>
        <v>21</v>
      </c>
      <c r="DW30" s="82"/>
      <c r="DX30" s="91" t="str">
        <f t="shared" si="80"/>
        <v xml:space="preserve">Дмитрий Лавров </v>
      </c>
      <c r="DY30" s="92">
        <f t="shared" si="81"/>
        <v>15</v>
      </c>
    </row>
    <row r="31" spans="1:129" hidden="1">
      <c r="A31" s="60">
        <v>27</v>
      </c>
      <c r="B31" s="47" t="s">
        <v>107</v>
      </c>
      <c r="C31" s="97">
        <v>16.7</v>
      </c>
      <c r="D31" s="97">
        <v>5.8</v>
      </c>
      <c r="E31" s="97">
        <v>16.399999999999999</v>
      </c>
      <c r="F31" s="97">
        <v>5.95</v>
      </c>
      <c r="G31" s="97">
        <v>14.3</v>
      </c>
      <c r="H31" s="97">
        <v>2.1</v>
      </c>
      <c r="I31" s="98">
        <v>12.7</v>
      </c>
      <c r="J31" s="99">
        <f t="shared" si="0"/>
        <v>1046.5695084200001</v>
      </c>
      <c r="K31" s="100">
        <f t="shared" si="1"/>
        <v>61.806736214578528</v>
      </c>
      <c r="L31" s="101">
        <f t="shared" si="94"/>
        <v>3.0903368107289264</v>
      </c>
      <c r="M31" s="47"/>
      <c r="N31" t="s">
        <v>124</v>
      </c>
      <c r="O31" t="s">
        <v>125</v>
      </c>
      <c r="P31" s="68">
        <f t="shared" si="93"/>
        <v>64.897073025307449</v>
      </c>
      <c r="Q31" s="69">
        <v>1</v>
      </c>
      <c r="R31" s="69" t="s">
        <v>110</v>
      </c>
      <c r="S31" s="70">
        <v>16</v>
      </c>
      <c r="T31" s="71">
        <f t="shared" si="3"/>
        <v>0.99320903894132406</v>
      </c>
      <c r="U31" s="71">
        <f t="shared" si="4"/>
        <v>0.99398212324268287</v>
      </c>
      <c r="V31" s="126">
        <f t="shared" si="5"/>
        <v>0.9948239055053868</v>
      </c>
      <c r="W31" s="72">
        <v>0.66199074074074071</v>
      </c>
      <c r="X31" s="73">
        <f t="shared" si="6"/>
        <v>0.20712962962962961</v>
      </c>
      <c r="Y31" s="74">
        <f t="shared" si="7"/>
        <v>22</v>
      </c>
      <c r="Z31" s="73">
        <f t="shared" si="8"/>
        <v>0.20605750709403242</v>
      </c>
      <c r="AA31" s="74">
        <f t="shared" si="9"/>
        <v>21</v>
      </c>
      <c r="AB31" s="127">
        <v>0.71416666666666673</v>
      </c>
      <c r="AC31" s="73">
        <f t="shared" si="10"/>
        <v>0.16347222222222224</v>
      </c>
      <c r="AD31" s="74">
        <f t="shared" si="11"/>
        <v>24</v>
      </c>
      <c r="AE31" s="73">
        <f t="shared" si="12"/>
        <v>0.1626260745527556</v>
      </c>
      <c r="AF31" s="74">
        <f t="shared" si="13"/>
        <v>25</v>
      </c>
      <c r="AG31" s="75">
        <v>0.79784722222222215</v>
      </c>
      <c r="AH31" s="73">
        <f t="shared" si="14"/>
        <v>0.33951388888888884</v>
      </c>
      <c r="AI31" s="74">
        <f t="shared" si="15"/>
        <v>25</v>
      </c>
      <c r="AJ31" s="73">
        <f t="shared" si="16"/>
        <v>0.33747073614815803</v>
      </c>
      <c r="AK31" s="74">
        <f t="shared" si="17"/>
        <v>24</v>
      </c>
      <c r="AL31" s="127">
        <v>0.555150462962963</v>
      </c>
      <c r="AM31" s="73">
        <f t="shared" si="18"/>
        <v>0.10723379629629631</v>
      </c>
      <c r="AN31" s="74">
        <f t="shared" si="19"/>
        <v>25</v>
      </c>
      <c r="AO31" s="73">
        <f t="shared" si="20"/>
        <v>0.10667874403365057</v>
      </c>
      <c r="AP31" s="74">
        <f t="shared" si="21"/>
        <v>25</v>
      </c>
      <c r="AQ31" s="75" t="s">
        <v>60</v>
      </c>
      <c r="AR31" s="73" t="str">
        <f t="shared" si="22"/>
        <v xml:space="preserve"> </v>
      </c>
      <c r="AS31" s="74" t="str">
        <f t="shared" si="23"/>
        <v>n/s</v>
      </c>
      <c r="AT31" s="73" t="str">
        <f t="shared" si="24"/>
        <v xml:space="preserve"> </v>
      </c>
      <c r="AU31" s="74" t="str">
        <f t="shared" si="25"/>
        <v>n/s</v>
      </c>
      <c r="AV31" s="72">
        <v>0.83005787037037027</v>
      </c>
      <c r="AW31" s="73">
        <f t="shared" si="26"/>
        <v>0.1495023148148148</v>
      </c>
      <c r="AX31" s="74">
        <f t="shared" si="27"/>
        <v>19</v>
      </c>
      <c r="AY31" s="73">
        <f t="shared" si="28"/>
        <v>0.14860262830932561</v>
      </c>
      <c r="AZ31" s="74">
        <f t="shared" si="29"/>
        <v>20</v>
      </c>
      <c r="BA31" s="127">
        <v>0.7103356481481482</v>
      </c>
      <c r="BB31" s="73">
        <f t="shared" si="30"/>
        <v>7.1446759259259252E-2</v>
      </c>
      <c r="BC31" s="74">
        <f t="shared" si="31"/>
        <v>21</v>
      </c>
      <c r="BD31" s="73">
        <f t="shared" si="32"/>
        <v>7.1076944081999438E-2</v>
      </c>
      <c r="BE31" s="74">
        <f t="shared" si="33"/>
        <v>21</v>
      </c>
      <c r="BF31" s="127">
        <v>0.62627314814814816</v>
      </c>
      <c r="BG31" s="73">
        <f t="shared" si="34"/>
        <v>0.23738425925925927</v>
      </c>
      <c r="BH31" s="74">
        <f t="shared" si="35"/>
        <v>25</v>
      </c>
      <c r="BI31" s="73">
        <f t="shared" si="36"/>
        <v>0.23577219199868701</v>
      </c>
      <c r="BJ31" s="74">
        <f t="shared" si="37"/>
        <v>26</v>
      </c>
      <c r="BK31" s="173"/>
      <c r="BL31" s="77">
        <f t="shared" si="38"/>
        <v>16</v>
      </c>
      <c r="BM31" s="81">
        <f t="shared" si="39"/>
        <v>21</v>
      </c>
      <c r="BN31" s="116">
        <f t="shared" si="40"/>
        <v>10</v>
      </c>
      <c r="BO31" s="80">
        <v>27</v>
      </c>
      <c r="BP31" s="80">
        <f t="shared" si="82"/>
        <v>4</v>
      </c>
      <c r="BQ31" s="81">
        <f t="shared" si="41"/>
        <v>25</v>
      </c>
      <c r="BR31" s="116">
        <f t="shared" si="42"/>
        <v>6</v>
      </c>
      <c r="BS31" s="79">
        <f t="shared" si="43"/>
        <v>16</v>
      </c>
      <c r="BT31" s="117">
        <f t="shared" si="44"/>
        <v>23</v>
      </c>
      <c r="BU31" s="118">
        <f t="shared" si="45"/>
        <v>11</v>
      </c>
      <c r="BV31" s="80">
        <v>27</v>
      </c>
      <c r="BW31" s="80">
        <f t="shared" si="83"/>
        <v>4</v>
      </c>
      <c r="BX31" s="81">
        <f t="shared" si="46"/>
        <v>24</v>
      </c>
      <c r="BY31" s="116">
        <f t="shared" si="84"/>
        <v>6</v>
      </c>
      <c r="BZ31" s="79">
        <f t="shared" si="47"/>
        <v>22</v>
      </c>
      <c r="CA31" s="117">
        <f t="shared" si="48"/>
        <v>24</v>
      </c>
      <c r="CB31" s="118">
        <f t="shared" si="49"/>
        <v>17</v>
      </c>
      <c r="CC31" s="80">
        <v>27</v>
      </c>
      <c r="CD31" s="80">
        <f t="shared" si="85"/>
        <v>3</v>
      </c>
      <c r="CE31" s="81">
        <f t="shared" si="50"/>
        <v>25</v>
      </c>
      <c r="CF31" s="116">
        <f t="shared" si="51"/>
        <v>4</v>
      </c>
      <c r="CG31" s="79">
        <f t="shared" si="52"/>
        <v>26</v>
      </c>
      <c r="CH31" s="117">
        <f t="shared" si="53"/>
        <v>26</v>
      </c>
      <c r="CI31" s="118">
        <f t="shared" si="54"/>
        <v>25.25</v>
      </c>
      <c r="CJ31" s="80">
        <v>27</v>
      </c>
      <c r="CK31" s="80">
        <f t="shared" si="86"/>
        <v>2</v>
      </c>
      <c r="CL31" s="81" t="str">
        <f t="shared" si="55"/>
        <v>n/s</v>
      </c>
      <c r="CM31" s="116">
        <f t="shared" si="56"/>
        <v>0</v>
      </c>
      <c r="CN31" s="79">
        <f t="shared" si="57"/>
        <v>26</v>
      </c>
      <c r="CO31" s="117">
        <f t="shared" si="58"/>
        <v>27</v>
      </c>
      <c r="CP31" s="118">
        <f t="shared" si="59"/>
        <v>26</v>
      </c>
      <c r="CQ31" s="80">
        <v>27</v>
      </c>
      <c r="CR31" s="80">
        <f t="shared" si="87"/>
        <v>-1</v>
      </c>
      <c r="CS31" s="81">
        <f t="shared" si="88"/>
        <v>20</v>
      </c>
      <c r="CT31" s="116">
        <f t="shared" si="60"/>
        <v>6</v>
      </c>
      <c r="CU31" s="79">
        <f t="shared" si="61"/>
        <v>32</v>
      </c>
      <c r="CV31" s="117">
        <f t="shared" si="62"/>
        <v>27</v>
      </c>
      <c r="CW31" s="118">
        <f t="shared" si="63"/>
        <v>32</v>
      </c>
      <c r="CX31" s="80">
        <v>27</v>
      </c>
      <c r="CY31" s="80">
        <f t="shared" si="89"/>
        <v>-1</v>
      </c>
      <c r="CZ31" s="81">
        <f t="shared" si="64"/>
        <v>21</v>
      </c>
      <c r="DA31" s="116">
        <f t="shared" si="92"/>
        <v>5</v>
      </c>
      <c r="DB31" s="79">
        <f t="shared" si="66"/>
        <v>37</v>
      </c>
      <c r="DC31" s="117">
        <f t="shared" si="67"/>
        <v>27</v>
      </c>
      <c r="DD31" s="118">
        <f t="shared" si="68"/>
        <v>37</v>
      </c>
      <c r="DE31" s="80">
        <v>27</v>
      </c>
      <c r="DF31" s="80">
        <f t="shared" si="90"/>
        <v>-1</v>
      </c>
      <c r="DG31" s="81">
        <f t="shared" si="69"/>
        <v>26</v>
      </c>
      <c r="DH31" s="116">
        <f t="shared" si="70"/>
        <v>0</v>
      </c>
      <c r="DI31" s="79">
        <f t="shared" si="71"/>
        <v>37</v>
      </c>
      <c r="DJ31" s="82">
        <f t="shared" si="72"/>
        <v>28</v>
      </c>
      <c r="DK31" s="118">
        <f t="shared" si="73"/>
        <v>46</v>
      </c>
      <c r="DL31" s="80">
        <v>27</v>
      </c>
      <c r="DM31" s="80">
        <f t="shared" si="91"/>
        <v>-1</v>
      </c>
      <c r="DN31" s="85">
        <f t="shared" si="74"/>
        <v>-4</v>
      </c>
      <c r="DO31" s="86"/>
      <c r="DP31" s="87">
        <f t="shared" si="75"/>
        <v>33</v>
      </c>
      <c r="DQ31" s="88">
        <f t="shared" si="96"/>
        <v>28</v>
      </c>
      <c r="DR31" s="89">
        <f t="shared" si="77"/>
        <v>187</v>
      </c>
      <c r="DS31" s="90">
        <f t="shared" si="78"/>
        <v>38.25</v>
      </c>
      <c r="DT31" s="84">
        <v>27</v>
      </c>
      <c r="DU31" s="84">
        <v>1</v>
      </c>
      <c r="DV31" s="82">
        <f t="shared" si="95"/>
        <v>28</v>
      </c>
      <c r="DW31" s="82"/>
      <c r="DX31" s="91" t="str">
        <f t="shared" si="80"/>
        <v>Юрий Шульга</v>
      </c>
      <c r="DY31" s="92">
        <f t="shared" si="81"/>
        <v>16</v>
      </c>
    </row>
    <row r="32" spans="1:129" hidden="1">
      <c r="A32" s="60">
        <v>28</v>
      </c>
      <c r="B32" s="47" t="s">
        <v>107</v>
      </c>
      <c r="C32" s="97">
        <v>16.7</v>
      </c>
      <c r="D32" s="97">
        <v>5.8</v>
      </c>
      <c r="E32" s="97">
        <v>16.399999999999999</v>
      </c>
      <c r="F32" s="97">
        <v>5.95</v>
      </c>
      <c r="G32" s="97">
        <v>14.3</v>
      </c>
      <c r="H32" s="97">
        <v>2.1</v>
      </c>
      <c r="I32" s="98">
        <v>12.7</v>
      </c>
      <c r="J32" s="99">
        <f t="shared" si="0"/>
        <v>1046.5695084200001</v>
      </c>
      <c r="K32" s="100">
        <f t="shared" si="1"/>
        <v>61.806736214578528</v>
      </c>
      <c r="L32" s="101">
        <f t="shared" si="94"/>
        <v>3.0903368107289264</v>
      </c>
      <c r="M32" s="47"/>
      <c r="N32" t="s">
        <v>126</v>
      </c>
      <c r="O32" t="s">
        <v>127</v>
      </c>
      <c r="P32" s="68">
        <f t="shared" si="93"/>
        <v>64.897073025307449</v>
      </c>
      <c r="Q32" s="69">
        <v>1</v>
      </c>
      <c r="R32" s="69" t="s">
        <v>110</v>
      </c>
      <c r="S32" s="70">
        <v>17</v>
      </c>
      <c r="T32" s="71">
        <f t="shared" si="3"/>
        <v>0.99320903894132406</v>
      </c>
      <c r="U32" s="71">
        <f t="shared" si="4"/>
        <v>0.99398212324268287</v>
      </c>
      <c r="V32" s="126">
        <f t="shared" si="5"/>
        <v>0.9948239055053868</v>
      </c>
      <c r="W32" s="72">
        <v>0.64423611111111112</v>
      </c>
      <c r="X32" s="73">
        <f t="shared" si="6"/>
        <v>0.18937500000000002</v>
      </c>
      <c r="Y32" s="74">
        <f t="shared" si="7"/>
        <v>6</v>
      </c>
      <c r="Z32" s="73">
        <f t="shared" si="8"/>
        <v>0.18839477710508265</v>
      </c>
      <c r="AA32" s="74">
        <f t="shared" si="9"/>
        <v>7</v>
      </c>
      <c r="AB32" s="127">
        <v>0.6962962962962963</v>
      </c>
      <c r="AC32" s="73">
        <f t="shared" si="10"/>
        <v>0.14560185185185182</v>
      </c>
      <c r="AD32" s="74">
        <f t="shared" si="11"/>
        <v>18</v>
      </c>
      <c r="AE32" s="73">
        <f t="shared" si="12"/>
        <v>0.14484820290807596</v>
      </c>
      <c r="AF32" s="76">
        <f t="shared" si="13"/>
        <v>17</v>
      </c>
      <c r="AG32" s="75">
        <v>0.78386574074074078</v>
      </c>
      <c r="AH32" s="73">
        <f t="shared" si="14"/>
        <v>0.32553240740740746</v>
      </c>
      <c r="AI32" s="74">
        <f t="shared" si="15"/>
        <v>17</v>
      </c>
      <c r="AJ32" s="73">
        <f t="shared" si="16"/>
        <v>0.32357339349911696</v>
      </c>
      <c r="AK32" s="74">
        <f t="shared" si="17"/>
        <v>17</v>
      </c>
      <c r="AL32" s="127">
        <v>0.54070601851851852</v>
      </c>
      <c r="AM32" s="73">
        <f t="shared" si="18"/>
        <v>9.2789351851851831E-2</v>
      </c>
      <c r="AN32" s="74">
        <f t="shared" si="19"/>
        <v>10</v>
      </c>
      <c r="AO32" s="73">
        <f t="shared" si="20"/>
        <v>9.230906539857274E-2</v>
      </c>
      <c r="AP32" s="74">
        <f t="shared" si="21"/>
        <v>9</v>
      </c>
      <c r="AQ32" s="127">
        <v>0.62159722222222225</v>
      </c>
      <c r="AR32" s="73">
        <f t="shared" si="22"/>
        <v>0.20145833333333335</v>
      </c>
      <c r="AS32" s="74">
        <f t="shared" si="23"/>
        <v>14</v>
      </c>
      <c r="AT32" s="73">
        <f t="shared" si="24"/>
        <v>0.20041556596327273</v>
      </c>
      <c r="AU32" s="74">
        <f t="shared" si="25"/>
        <v>12</v>
      </c>
      <c r="AV32" s="72">
        <v>0.80848379629629619</v>
      </c>
      <c r="AW32" s="73">
        <f t="shared" si="26"/>
        <v>0.12792824074074072</v>
      </c>
      <c r="AX32" s="74">
        <f t="shared" si="27"/>
        <v>10</v>
      </c>
      <c r="AY32" s="73">
        <f t="shared" si="28"/>
        <v>0.12715838435418253</v>
      </c>
      <c r="AZ32" s="74">
        <f t="shared" si="29"/>
        <v>9</v>
      </c>
      <c r="BA32" s="127">
        <v>0.70550925925925922</v>
      </c>
      <c r="BB32" s="73">
        <f t="shared" si="30"/>
        <v>6.6620370370370274E-2</v>
      </c>
      <c r="BC32" s="74">
        <f t="shared" si="31"/>
        <v>11</v>
      </c>
      <c r="BD32" s="73">
        <f t="shared" si="32"/>
        <v>6.6275537038067114E-2</v>
      </c>
      <c r="BE32" s="74">
        <f t="shared" si="33"/>
        <v>10</v>
      </c>
      <c r="BF32" s="127">
        <v>0.59166666666666667</v>
      </c>
      <c r="BG32" s="73">
        <f t="shared" si="34"/>
        <v>0.20277777777777778</v>
      </c>
      <c r="BH32" s="74">
        <f t="shared" si="35"/>
        <v>7</v>
      </c>
      <c r="BI32" s="73">
        <f t="shared" si="36"/>
        <v>0.20140072178532406</v>
      </c>
      <c r="BJ32" s="74">
        <f t="shared" si="37"/>
        <v>5</v>
      </c>
      <c r="BK32" s="173"/>
      <c r="BL32" s="77">
        <f t="shared" si="38"/>
        <v>17</v>
      </c>
      <c r="BM32" s="81">
        <f t="shared" si="39"/>
        <v>7</v>
      </c>
      <c r="BN32" s="116">
        <f t="shared" si="40"/>
        <v>24</v>
      </c>
      <c r="BO32" s="80">
        <v>28</v>
      </c>
      <c r="BP32" s="80">
        <f t="shared" si="82"/>
        <v>3</v>
      </c>
      <c r="BQ32" s="81">
        <f t="shared" si="41"/>
        <v>17</v>
      </c>
      <c r="BR32" s="133">
        <f>IF(ISNUMBER(BQ32),VLOOKUP(BQ32,$BV$5:$BW$44,2),IF(ISTEXT(BQ32),IF((BQ32="n/f"),0.25,0)," "))-BQ45*0.1</f>
        <v>11</v>
      </c>
      <c r="BS32" s="79">
        <f t="shared" si="43"/>
        <v>35</v>
      </c>
      <c r="BT32" s="117">
        <f t="shared" si="44"/>
        <v>12</v>
      </c>
      <c r="BU32" s="118">
        <f t="shared" si="45"/>
        <v>7</v>
      </c>
      <c r="BV32" s="80">
        <v>28</v>
      </c>
      <c r="BW32" s="80">
        <f t="shared" si="83"/>
        <v>3</v>
      </c>
      <c r="BX32" s="81">
        <f t="shared" si="46"/>
        <v>17</v>
      </c>
      <c r="BY32" s="116">
        <f t="shared" si="84"/>
        <v>13</v>
      </c>
      <c r="BZ32" s="79">
        <f t="shared" si="47"/>
        <v>48</v>
      </c>
      <c r="CA32" s="117">
        <f t="shared" si="48"/>
        <v>13</v>
      </c>
      <c r="CB32" s="118">
        <f t="shared" si="49"/>
        <v>16.25</v>
      </c>
      <c r="CC32" s="80">
        <v>28</v>
      </c>
      <c r="CD32" s="80">
        <f t="shared" si="85"/>
        <v>2</v>
      </c>
      <c r="CE32" s="81">
        <f t="shared" si="50"/>
        <v>9</v>
      </c>
      <c r="CF32" s="116">
        <f t="shared" si="51"/>
        <v>20</v>
      </c>
      <c r="CG32" s="79">
        <f t="shared" si="52"/>
        <v>68</v>
      </c>
      <c r="CH32" s="117">
        <f t="shared" si="53"/>
        <v>11</v>
      </c>
      <c r="CI32" s="118">
        <f t="shared" si="54"/>
        <v>23.25</v>
      </c>
      <c r="CJ32" s="80">
        <v>28</v>
      </c>
      <c r="CK32" s="80">
        <f t="shared" si="86"/>
        <v>1</v>
      </c>
      <c r="CL32" s="81">
        <f t="shared" si="55"/>
        <v>12</v>
      </c>
      <c r="CM32" s="116">
        <f t="shared" si="56"/>
        <v>14</v>
      </c>
      <c r="CN32" s="79">
        <f t="shared" si="57"/>
        <v>82</v>
      </c>
      <c r="CO32" s="117">
        <f t="shared" si="58"/>
        <v>12</v>
      </c>
      <c r="CP32" s="118">
        <f t="shared" si="59"/>
        <v>26</v>
      </c>
      <c r="CQ32" s="80">
        <v>28</v>
      </c>
      <c r="CR32" s="80">
        <f t="shared" si="87"/>
        <v>-2</v>
      </c>
      <c r="CS32" s="81">
        <f t="shared" si="88"/>
        <v>9</v>
      </c>
      <c r="CT32" s="116">
        <f t="shared" si="60"/>
        <v>17</v>
      </c>
      <c r="CU32" s="79">
        <f t="shared" si="61"/>
        <v>99</v>
      </c>
      <c r="CV32" s="117">
        <f t="shared" si="62"/>
        <v>12</v>
      </c>
      <c r="CW32" s="118">
        <f t="shared" si="63"/>
        <v>29.5</v>
      </c>
      <c r="CX32" s="80">
        <v>28</v>
      </c>
      <c r="CY32" s="80">
        <f t="shared" si="89"/>
        <v>-2</v>
      </c>
      <c r="CZ32" s="81">
        <f t="shared" si="64"/>
        <v>10</v>
      </c>
      <c r="DA32" s="116">
        <f t="shared" si="92"/>
        <v>16</v>
      </c>
      <c r="DB32" s="79">
        <f t="shared" si="66"/>
        <v>115</v>
      </c>
      <c r="DC32" s="117">
        <f t="shared" si="67"/>
        <v>11</v>
      </c>
      <c r="DD32" s="118">
        <f t="shared" si="68"/>
        <v>32.5</v>
      </c>
      <c r="DE32" s="80">
        <v>28</v>
      </c>
      <c r="DF32" s="80">
        <f t="shared" si="90"/>
        <v>-2</v>
      </c>
      <c r="DG32" s="81">
        <f t="shared" si="69"/>
        <v>5</v>
      </c>
      <c r="DH32" s="116">
        <f t="shared" si="70"/>
        <v>21</v>
      </c>
      <c r="DI32" s="79">
        <f t="shared" si="71"/>
        <v>136</v>
      </c>
      <c r="DJ32" s="82">
        <f t="shared" si="72"/>
        <v>11</v>
      </c>
      <c r="DK32" s="118">
        <f t="shared" si="73"/>
        <v>37</v>
      </c>
      <c r="DL32" s="80">
        <v>28</v>
      </c>
      <c r="DM32" s="80">
        <f t="shared" si="91"/>
        <v>-2</v>
      </c>
      <c r="DN32" s="85">
        <f t="shared" si="74"/>
        <v>-11</v>
      </c>
      <c r="DO32" s="86"/>
      <c r="DP32" s="87">
        <f t="shared" si="75"/>
        <v>125</v>
      </c>
      <c r="DQ32" s="88">
        <f t="shared" si="96"/>
        <v>11</v>
      </c>
      <c r="DR32" s="89">
        <f t="shared" si="77"/>
        <v>86</v>
      </c>
      <c r="DS32" s="90">
        <f t="shared" si="78"/>
        <v>33</v>
      </c>
      <c r="DT32" s="84">
        <v>28</v>
      </c>
      <c r="DU32" s="84">
        <v>1</v>
      </c>
      <c r="DV32" s="82">
        <f t="shared" si="95"/>
        <v>11</v>
      </c>
      <c r="DW32" s="82"/>
      <c r="DX32" s="91" t="str">
        <f t="shared" si="80"/>
        <v>Виктор Минаев</v>
      </c>
      <c r="DY32" s="92">
        <f t="shared" si="81"/>
        <v>17</v>
      </c>
    </row>
    <row r="33" spans="1:129" s="96" customFormat="1" hidden="1">
      <c r="A33" s="60">
        <v>29</v>
      </c>
      <c r="B33" s="47" t="s">
        <v>107</v>
      </c>
      <c r="C33" s="97">
        <v>16.7</v>
      </c>
      <c r="D33" s="97">
        <v>5.8</v>
      </c>
      <c r="E33" s="97">
        <v>16.399999999999999</v>
      </c>
      <c r="F33" s="97">
        <v>5.95</v>
      </c>
      <c r="G33" s="97">
        <v>14.3</v>
      </c>
      <c r="H33" s="97">
        <v>2.1</v>
      </c>
      <c r="I33" s="98">
        <v>12.7</v>
      </c>
      <c r="J33" s="99">
        <f t="shared" si="0"/>
        <v>1046.5695084200001</v>
      </c>
      <c r="K33" s="100">
        <f t="shared" si="1"/>
        <v>61.806736214578528</v>
      </c>
      <c r="L33" s="101">
        <f t="shared" si="94"/>
        <v>3.0903368107289264</v>
      </c>
      <c r="M33" s="47"/>
      <c r="N33" t="s">
        <v>128</v>
      </c>
      <c r="O33" t="s">
        <v>129</v>
      </c>
      <c r="P33" s="68">
        <f t="shared" si="93"/>
        <v>64.897073025307449</v>
      </c>
      <c r="Q33" s="69">
        <v>1</v>
      </c>
      <c r="R33" s="69" t="s">
        <v>110</v>
      </c>
      <c r="S33" s="70">
        <v>18</v>
      </c>
      <c r="T33" s="71">
        <f t="shared" si="3"/>
        <v>0.99320903894132406</v>
      </c>
      <c r="U33" s="71">
        <f t="shared" si="4"/>
        <v>0.99398212324268287</v>
      </c>
      <c r="V33" s="126">
        <f t="shared" si="5"/>
        <v>0.9948239055053868</v>
      </c>
      <c r="W33" s="72" t="s">
        <v>84</v>
      </c>
      <c r="X33" s="73" t="str">
        <f t="shared" si="6"/>
        <v xml:space="preserve"> </v>
      </c>
      <c r="Y33" s="74" t="str">
        <f t="shared" si="7"/>
        <v>n/f</v>
      </c>
      <c r="Z33" s="73" t="str">
        <f t="shared" si="8"/>
        <v xml:space="preserve"> </v>
      </c>
      <c r="AA33" s="74" t="str">
        <f t="shared" si="9"/>
        <v>n/f</v>
      </c>
      <c r="AB33" s="127">
        <v>0.68648148148148147</v>
      </c>
      <c r="AC33" s="73">
        <f t="shared" si="10"/>
        <v>0.13578703703703698</v>
      </c>
      <c r="AD33" s="74">
        <f t="shared" si="11"/>
        <v>14</v>
      </c>
      <c r="AE33" s="73">
        <f t="shared" si="12"/>
        <v>0.13508419050218973</v>
      </c>
      <c r="AF33" s="74">
        <f t="shared" si="13"/>
        <v>13</v>
      </c>
      <c r="AG33" s="75">
        <v>0.71434027777777775</v>
      </c>
      <c r="AH33" s="73">
        <f t="shared" si="14"/>
        <v>0.25600694444444444</v>
      </c>
      <c r="AI33" s="74">
        <f t="shared" si="15"/>
        <v>8</v>
      </c>
      <c r="AJ33" s="73">
        <f t="shared" si="16"/>
        <v>0.25446632620376042</v>
      </c>
      <c r="AK33" s="74">
        <f t="shared" si="17"/>
        <v>5</v>
      </c>
      <c r="AL33" s="127">
        <v>0.54950231481481482</v>
      </c>
      <c r="AM33" s="73">
        <f t="shared" si="18"/>
        <v>0.10158564814814813</v>
      </c>
      <c r="AN33" s="74">
        <f t="shared" si="19"/>
        <v>19</v>
      </c>
      <c r="AO33" s="73">
        <f t="shared" si="20"/>
        <v>0.10105983123403679</v>
      </c>
      <c r="AP33" s="74">
        <f t="shared" si="21"/>
        <v>20</v>
      </c>
      <c r="AQ33" s="127">
        <v>0.62274305555555554</v>
      </c>
      <c r="AR33" s="73">
        <f t="shared" si="22"/>
        <v>0.20260416666666664</v>
      </c>
      <c r="AS33" s="74">
        <f t="shared" si="23"/>
        <v>15</v>
      </c>
      <c r="AT33" s="73">
        <f t="shared" si="24"/>
        <v>0.2015554683549976</v>
      </c>
      <c r="AU33" s="74">
        <f t="shared" si="25"/>
        <v>15</v>
      </c>
      <c r="AV33" s="72">
        <v>0.82972222222222214</v>
      </c>
      <c r="AW33" s="73">
        <f t="shared" si="26"/>
        <v>0.14916666666666667</v>
      </c>
      <c r="AX33" s="74">
        <f t="shared" si="27"/>
        <v>17</v>
      </c>
      <c r="AY33" s="73">
        <f t="shared" si="28"/>
        <v>0.14826900005036686</v>
      </c>
      <c r="AZ33" s="74">
        <f t="shared" si="29"/>
        <v>19</v>
      </c>
      <c r="BA33" s="127">
        <v>0.70577546296296301</v>
      </c>
      <c r="BB33" s="73">
        <f t="shared" si="30"/>
        <v>6.6886574074074057E-2</v>
      </c>
      <c r="BC33" s="74">
        <f t="shared" si="31"/>
        <v>15</v>
      </c>
      <c r="BD33" s="73">
        <f t="shared" si="32"/>
        <v>6.6540362846245704E-2</v>
      </c>
      <c r="BE33" s="74">
        <f t="shared" si="33"/>
        <v>11</v>
      </c>
      <c r="BF33" s="127">
        <v>0.62170138888888882</v>
      </c>
      <c r="BG33" s="73">
        <f t="shared" si="34"/>
        <v>0.23281249999999992</v>
      </c>
      <c r="BH33" s="74">
        <f t="shared" si="35"/>
        <v>24</v>
      </c>
      <c r="BI33" s="73">
        <f t="shared" si="36"/>
        <v>0.23123147937852692</v>
      </c>
      <c r="BJ33" s="74">
        <f t="shared" si="37"/>
        <v>24</v>
      </c>
      <c r="BK33" s="173"/>
      <c r="BL33" s="77">
        <f t="shared" si="38"/>
        <v>18</v>
      </c>
      <c r="BM33" s="81" t="str">
        <f t="shared" si="39"/>
        <v>n/f</v>
      </c>
      <c r="BN33" s="116">
        <f t="shared" si="40"/>
        <v>0.25</v>
      </c>
      <c r="BO33" s="80">
        <v>29</v>
      </c>
      <c r="BP33" s="80">
        <f t="shared" si="82"/>
        <v>2</v>
      </c>
      <c r="BQ33" s="81">
        <f t="shared" si="41"/>
        <v>13</v>
      </c>
      <c r="BR33" s="116">
        <f t="shared" ref="BR33:BR44" si="97">IF(ISNUMBER(BQ33),VLOOKUP(BQ33,$BV$5:$BW$44,2),IF(ISTEXT(BQ33),IF((BQ33="n/f"),0.25,0)," "))</f>
        <v>18</v>
      </c>
      <c r="BS33" s="79">
        <f t="shared" si="43"/>
        <v>18.25</v>
      </c>
      <c r="BT33" s="117">
        <f t="shared" si="44"/>
        <v>22</v>
      </c>
      <c r="BU33" s="118">
        <f t="shared" si="45"/>
        <v>6.25</v>
      </c>
      <c r="BV33" s="80">
        <v>29</v>
      </c>
      <c r="BW33" s="80">
        <f t="shared" si="83"/>
        <v>2</v>
      </c>
      <c r="BX33" s="81">
        <f t="shared" si="46"/>
        <v>5</v>
      </c>
      <c r="BY33" s="116">
        <f t="shared" si="84"/>
        <v>25</v>
      </c>
      <c r="BZ33" s="79">
        <f t="shared" si="47"/>
        <v>43.25</v>
      </c>
      <c r="CA33" s="117">
        <f t="shared" si="48"/>
        <v>15</v>
      </c>
      <c r="CB33" s="118">
        <f t="shared" si="49"/>
        <v>11.25</v>
      </c>
      <c r="CC33" s="80">
        <v>29</v>
      </c>
      <c r="CD33" s="80">
        <f t="shared" si="85"/>
        <v>1</v>
      </c>
      <c r="CE33" s="81">
        <f t="shared" si="50"/>
        <v>20</v>
      </c>
      <c r="CF33" s="116">
        <f t="shared" si="51"/>
        <v>9</v>
      </c>
      <c r="CG33" s="79">
        <f t="shared" si="52"/>
        <v>52.25</v>
      </c>
      <c r="CH33" s="117">
        <f t="shared" si="53"/>
        <v>17</v>
      </c>
      <c r="CI33" s="118">
        <f t="shared" si="54"/>
        <v>20</v>
      </c>
      <c r="CJ33" s="80">
        <v>29</v>
      </c>
      <c r="CK33" s="80">
        <f t="shared" si="86"/>
        <v>0</v>
      </c>
      <c r="CL33" s="81">
        <f t="shared" si="55"/>
        <v>15</v>
      </c>
      <c r="CM33" s="116">
        <f t="shared" si="56"/>
        <v>11</v>
      </c>
      <c r="CN33" s="79">
        <f t="shared" si="57"/>
        <v>63.25</v>
      </c>
      <c r="CO33" s="117">
        <f t="shared" si="58"/>
        <v>16</v>
      </c>
      <c r="CP33" s="118">
        <f t="shared" si="59"/>
        <v>23.25</v>
      </c>
      <c r="CQ33" s="80">
        <v>29</v>
      </c>
      <c r="CR33" s="80">
        <f t="shared" si="87"/>
        <v>-3</v>
      </c>
      <c r="CS33" s="81">
        <f t="shared" si="88"/>
        <v>19</v>
      </c>
      <c r="CT33" s="116">
        <f t="shared" si="60"/>
        <v>7</v>
      </c>
      <c r="CU33" s="79">
        <f t="shared" si="61"/>
        <v>70.25</v>
      </c>
      <c r="CV33" s="117">
        <f t="shared" si="62"/>
        <v>17</v>
      </c>
      <c r="CW33" s="118">
        <f t="shared" si="63"/>
        <v>23.25</v>
      </c>
      <c r="CX33" s="80">
        <v>29</v>
      </c>
      <c r="CY33" s="80">
        <f t="shared" si="89"/>
        <v>-3</v>
      </c>
      <c r="CZ33" s="81">
        <f t="shared" si="64"/>
        <v>11</v>
      </c>
      <c r="DA33" s="116">
        <f t="shared" si="92"/>
        <v>15</v>
      </c>
      <c r="DB33" s="79">
        <f t="shared" si="66"/>
        <v>85.25</v>
      </c>
      <c r="DC33" s="117">
        <f t="shared" si="67"/>
        <v>14</v>
      </c>
      <c r="DD33" s="118">
        <f t="shared" si="68"/>
        <v>23.25</v>
      </c>
      <c r="DE33" s="80">
        <v>29</v>
      </c>
      <c r="DF33" s="80">
        <f t="shared" si="90"/>
        <v>-3</v>
      </c>
      <c r="DG33" s="81">
        <f t="shared" si="69"/>
        <v>24</v>
      </c>
      <c r="DH33" s="116">
        <f t="shared" si="70"/>
        <v>2</v>
      </c>
      <c r="DI33" s="79">
        <f t="shared" si="71"/>
        <v>87.25</v>
      </c>
      <c r="DJ33" s="82">
        <f t="shared" si="72"/>
        <v>16</v>
      </c>
      <c r="DK33" s="118">
        <f t="shared" si="73"/>
        <v>24.25</v>
      </c>
      <c r="DL33" s="80">
        <v>29</v>
      </c>
      <c r="DM33" s="80">
        <f t="shared" si="91"/>
        <v>-3</v>
      </c>
      <c r="DN33" s="85">
        <f t="shared" si="74"/>
        <v>-0.25</v>
      </c>
      <c r="DO33" s="86"/>
      <c r="DP33" s="87">
        <f t="shared" si="75"/>
        <v>87</v>
      </c>
      <c r="DQ33" s="88">
        <f t="shared" si="96"/>
        <v>15</v>
      </c>
      <c r="DR33" s="89">
        <f t="shared" si="77"/>
        <v>137</v>
      </c>
      <c r="DS33" s="90">
        <f t="shared" si="78"/>
        <v>24</v>
      </c>
      <c r="DT33" s="84">
        <v>29</v>
      </c>
      <c r="DU33" s="84">
        <v>1</v>
      </c>
      <c r="DV33" s="82">
        <f t="shared" si="95"/>
        <v>15</v>
      </c>
      <c r="DW33" s="82"/>
      <c r="DX33" s="91" t="str">
        <f t="shared" si="80"/>
        <v xml:space="preserve">Сергей Титов </v>
      </c>
      <c r="DY33" s="92">
        <f t="shared" si="81"/>
        <v>18</v>
      </c>
    </row>
    <row r="34" spans="1:129" s="96" customFormat="1" hidden="1">
      <c r="A34" s="60">
        <v>30</v>
      </c>
      <c r="B34" s="47" t="s">
        <v>107</v>
      </c>
      <c r="C34" s="97">
        <v>16.7</v>
      </c>
      <c r="D34" s="97">
        <v>5.8</v>
      </c>
      <c r="E34" s="97">
        <v>16.399999999999999</v>
      </c>
      <c r="F34" s="97">
        <v>5.95</v>
      </c>
      <c r="G34" s="97">
        <v>14.3</v>
      </c>
      <c r="H34" s="97">
        <v>2.1</v>
      </c>
      <c r="I34" s="98">
        <v>12.7</v>
      </c>
      <c r="J34" s="99">
        <f t="shared" si="0"/>
        <v>1046.5695084200001</v>
      </c>
      <c r="K34" s="100">
        <f t="shared" si="1"/>
        <v>61.806736214578528</v>
      </c>
      <c r="L34" s="101">
        <f t="shared" si="94"/>
        <v>3.0903368107289264</v>
      </c>
      <c r="M34" s="47"/>
      <c r="N34" t="s">
        <v>130</v>
      </c>
      <c r="O34" t="s">
        <v>131</v>
      </c>
      <c r="P34" s="68">
        <f t="shared" si="93"/>
        <v>64.897073025307449</v>
      </c>
      <c r="Q34" s="69">
        <v>1</v>
      </c>
      <c r="R34" s="69" t="s">
        <v>110</v>
      </c>
      <c r="S34" s="70">
        <v>19</v>
      </c>
      <c r="T34" s="71">
        <f t="shared" si="3"/>
        <v>0.99320903894132406</v>
      </c>
      <c r="U34" s="71">
        <f t="shared" si="4"/>
        <v>0.99398212324268287</v>
      </c>
      <c r="V34" s="126">
        <f t="shared" si="5"/>
        <v>0.9948239055053868</v>
      </c>
      <c r="W34" s="72">
        <v>0.65122685185185181</v>
      </c>
      <c r="X34" s="73">
        <f t="shared" si="6"/>
        <v>0.1963657407407407</v>
      </c>
      <c r="Y34" s="74">
        <f t="shared" si="7"/>
        <v>17</v>
      </c>
      <c r="Z34" s="73">
        <f t="shared" si="8"/>
        <v>0.1953493331111619</v>
      </c>
      <c r="AA34" s="74">
        <f t="shared" si="9"/>
        <v>14</v>
      </c>
      <c r="AB34" s="127">
        <v>0.69493055555555561</v>
      </c>
      <c r="AC34" s="73">
        <f t="shared" si="10"/>
        <v>0.14423611111111112</v>
      </c>
      <c r="AD34" s="74">
        <f t="shared" si="11"/>
        <v>15</v>
      </c>
      <c r="AE34" s="73">
        <f t="shared" si="12"/>
        <v>0.14348953137046447</v>
      </c>
      <c r="AF34" s="74">
        <f t="shared" si="13"/>
        <v>15</v>
      </c>
      <c r="AG34" s="75">
        <v>0.80168981481481483</v>
      </c>
      <c r="AH34" s="73">
        <f t="shared" si="14"/>
        <v>0.34335648148148151</v>
      </c>
      <c r="AI34" s="74">
        <f t="shared" si="15"/>
        <v>27</v>
      </c>
      <c r="AJ34" s="73">
        <f t="shared" si="16"/>
        <v>0.3412902044920999</v>
      </c>
      <c r="AK34" s="74">
        <f t="shared" si="17"/>
        <v>27</v>
      </c>
      <c r="AL34" s="127">
        <v>0.55371527777777774</v>
      </c>
      <c r="AM34" s="73">
        <f t="shared" si="18"/>
        <v>0.10579861111111105</v>
      </c>
      <c r="AN34" s="74">
        <f t="shared" si="19"/>
        <v>24</v>
      </c>
      <c r="AO34" s="73">
        <f t="shared" si="20"/>
        <v>0.1052509875026011</v>
      </c>
      <c r="AP34" s="74">
        <f t="shared" si="21"/>
        <v>23</v>
      </c>
      <c r="AQ34" s="127" t="s">
        <v>84</v>
      </c>
      <c r="AR34" s="73" t="str">
        <f t="shared" si="22"/>
        <v xml:space="preserve"> </v>
      </c>
      <c r="AS34" s="74" t="str">
        <f t="shared" si="23"/>
        <v>n/f</v>
      </c>
      <c r="AT34" s="73" t="str">
        <f t="shared" si="24"/>
        <v xml:space="preserve"> </v>
      </c>
      <c r="AU34" s="74" t="str">
        <f t="shared" si="25"/>
        <v>n/f</v>
      </c>
      <c r="AV34" s="72">
        <v>0.8322222222222222</v>
      </c>
      <c r="AW34" s="73">
        <f t="shared" si="26"/>
        <v>0.15166666666666673</v>
      </c>
      <c r="AX34" s="74">
        <f t="shared" si="27"/>
        <v>22</v>
      </c>
      <c r="AY34" s="73">
        <f t="shared" si="28"/>
        <v>0.15075395535847363</v>
      </c>
      <c r="AZ34" s="74">
        <f t="shared" si="29"/>
        <v>22</v>
      </c>
      <c r="BA34" s="127">
        <v>0.70468750000000002</v>
      </c>
      <c r="BB34" s="73">
        <f t="shared" si="30"/>
        <v>6.5798611111111072E-2</v>
      </c>
      <c r="BC34" s="74">
        <f t="shared" si="31"/>
        <v>8</v>
      </c>
      <c r="BD34" s="73">
        <f t="shared" si="32"/>
        <v>6.5458031282385656E-2</v>
      </c>
      <c r="BE34" s="74">
        <f t="shared" si="33"/>
        <v>8</v>
      </c>
      <c r="BF34" s="127">
        <v>0.60081018518518514</v>
      </c>
      <c r="BG34" s="73">
        <f t="shared" si="34"/>
        <v>0.21192129629629625</v>
      </c>
      <c r="BH34" s="74">
        <f t="shared" si="35"/>
        <v>15</v>
      </c>
      <c r="BI34" s="73">
        <f t="shared" si="36"/>
        <v>0.21048214702564397</v>
      </c>
      <c r="BJ34" s="74">
        <f t="shared" si="37"/>
        <v>13</v>
      </c>
      <c r="BK34" s="173"/>
      <c r="BL34" s="77">
        <f t="shared" si="38"/>
        <v>19</v>
      </c>
      <c r="BM34" s="81">
        <f t="shared" si="39"/>
        <v>14</v>
      </c>
      <c r="BN34" s="116">
        <f t="shared" si="40"/>
        <v>17</v>
      </c>
      <c r="BO34" s="80">
        <v>30</v>
      </c>
      <c r="BP34" s="80">
        <f t="shared" si="82"/>
        <v>1</v>
      </c>
      <c r="BQ34" s="81">
        <f t="shared" si="41"/>
        <v>15</v>
      </c>
      <c r="BR34" s="116">
        <f t="shared" si="97"/>
        <v>16</v>
      </c>
      <c r="BS34" s="79">
        <f t="shared" si="43"/>
        <v>33</v>
      </c>
      <c r="BT34" s="117">
        <f t="shared" si="44"/>
        <v>14</v>
      </c>
      <c r="BU34" s="118">
        <f t="shared" si="45"/>
        <v>3.25</v>
      </c>
      <c r="BV34" s="80">
        <v>30</v>
      </c>
      <c r="BW34" s="80">
        <f t="shared" si="83"/>
        <v>1</v>
      </c>
      <c r="BX34" s="81">
        <f t="shared" si="46"/>
        <v>27</v>
      </c>
      <c r="BY34" s="116">
        <f t="shared" si="84"/>
        <v>3</v>
      </c>
      <c r="BZ34" s="79">
        <f t="shared" si="47"/>
        <v>36</v>
      </c>
      <c r="CA34" s="117">
        <f t="shared" si="48"/>
        <v>22</v>
      </c>
      <c r="CB34" s="118">
        <f t="shared" si="49"/>
        <v>7</v>
      </c>
      <c r="CC34" s="80">
        <v>30</v>
      </c>
      <c r="CD34" s="80">
        <f t="shared" si="85"/>
        <v>0</v>
      </c>
      <c r="CE34" s="81">
        <f t="shared" si="50"/>
        <v>23</v>
      </c>
      <c r="CF34" s="116">
        <f t="shared" si="51"/>
        <v>6</v>
      </c>
      <c r="CG34" s="79">
        <f t="shared" si="52"/>
        <v>42</v>
      </c>
      <c r="CH34" s="117">
        <f t="shared" si="53"/>
        <v>20</v>
      </c>
      <c r="CI34" s="118">
        <f t="shared" si="54"/>
        <v>7</v>
      </c>
      <c r="CJ34" s="80">
        <v>30</v>
      </c>
      <c r="CK34" s="80">
        <f t="shared" si="86"/>
        <v>-1</v>
      </c>
      <c r="CL34" s="81" t="str">
        <f t="shared" si="55"/>
        <v>n/f</v>
      </c>
      <c r="CM34" s="116">
        <f t="shared" si="56"/>
        <v>0.25</v>
      </c>
      <c r="CN34" s="79">
        <f t="shared" si="57"/>
        <v>42.25</v>
      </c>
      <c r="CO34" s="117">
        <f t="shared" si="58"/>
        <v>23</v>
      </c>
      <c r="CP34" s="118">
        <f t="shared" si="59"/>
        <v>7</v>
      </c>
      <c r="CQ34" s="80">
        <v>30</v>
      </c>
      <c r="CR34" s="80">
        <f t="shared" si="87"/>
        <v>-4</v>
      </c>
      <c r="CS34" s="81">
        <f t="shared" si="88"/>
        <v>22</v>
      </c>
      <c r="CT34" s="116">
        <f t="shared" si="60"/>
        <v>4</v>
      </c>
      <c r="CU34" s="79">
        <f t="shared" si="61"/>
        <v>46.25</v>
      </c>
      <c r="CV34" s="117">
        <f t="shared" si="62"/>
        <v>24</v>
      </c>
      <c r="CW34" s="118">
        <f t="shared" si="63"/>
        <v>7</v>
      </c>
      <c r="CX34" s="80">
        <v>30</v>
      </c>
      <c r="CY34" s="80">
        <f t="shared" si="89"/>
        <v>-4</v>
      </c>
      <c r="CZ34" s="81">
        <f t="shared" si="64"/>
        <v>8</v>
      </c>
      <c r="DA34" s="116">
        <f t="shared" si="92"/>
        <v>18</v>
      </c>
      <c r="DB34" s="79">
        <f t="shared" si="66"/>
        <v>64.25</v>
      </c>
      <c r="DC34" s="117">
        <f t="shared" si="67"/>
        <v>22</v>
      </c>
      <c r="DD34" s="118">
        <f t="shared" si="68"/>
        <v>7</v>
      </c>
      <c r="DE34" s="80">
        <v>30</v>
      </c>
      <c r="DF34" s="80">
        <f t="shared" si="90"/>
        <v>-4</v>
      </c>
      <c r="DG34" s="81">
        <f t="shared" si="69"/>
        <v>13</v>
      </c>
      <c r="DH34" s="116">
        <f t="shared" si="70"/>
        <v>13</v>
      </c>
      <c r="DI34" s="79">
        <f t="shared" si="71"/>
        <v>77.25</v>
      </c>
      <c r="DJ34" s="82">
        <f t="shared" si="72"/>
        <v>21</v>
      </c>
      <c r="DK34" s="118">
        <f t="shared" si="73"/>
        <v>7</v>
      </c>
      <c r="DL34" s="80">
        <v>30</v>
      </c>
      <c r="DM34" s="80">
        <f t="shared" si="91"/>
        <v>-4</v>
      </c>
      <c r="DN34" s="85">
        <f t="shared" si="74"/>
        <v>-0.25</v>
      </c>
      <c r="DO34" s="86"/>
      <c r="DP34" s="87">
        <f t="shared" si="75"/>
        <v>77</v>
      </c>
      <c r="DQ34" s="88">
        <f t="shared" si="96"/>
        <v>20</v>
      </c>
      <c r="DR34" s="89">
        <f t="shared" si="77"/>
        <v>147</v>
      </c>
      <c r="DS34" s="90">
        <f t="shared" si="78"/>
        <v>5</v>
      </c>
      <c r="DT34" s="84">
        <v>30</v>
      </c>
      <c r="DU34" s="84">
        <v>1</v>
      </c>
      <c r="DV34" s="82">
        <f t="shared" si="95"/>
        <v>20</v>
      </c>
      <c r="DW34" s="82"/>
      <c r="DX34" s="91" t="str">
        <f t="shared" si="80"/>
        <v xml:space="preserve">Николай Михеев </v>
      </c>
      <c r="DY34" s="92">
        <f t="shared" si="81"/>
        <v>19</v>
      </c>
    </row>
    <row r="35" spans="1:129" s="96" customFormat="1" hidden="1">
      <c r="A35" s="60">
        <v>31</v>
      </c>
      <c r="B35" s="47"/>
      <c r="C35" s="97"/>
      <c r="D35" s="97"/>
      <c r="E35" s="97"/>
      <c r="F35" s="97"/>
      <c r="G35" s="97"/>
      <c r="H35" s="97"/>
      <c r="I35" s="98"/>
      <c r="J35" s="99"/>
      <c r="K35" s="100"/>
      <c r="L35" s="47"/>
      <c r="M35" s="47"/>
      <c r="N35" s="91"/>
      <c r="O35" s="91"/>
      <c r="P35" s="134">
        <f t="shared" si="93"/>
        <v>0</v>
      </c>
      <c r="Q35" s="69"/>
      <c r="R35" s="69"/>
      <c r="S35" s="77"/>
      <c r="T35" s="71">
        <f t="shared" si="3"/>
        <v>1.127493121294596</v>
      </c>
      <c r="U35" s="71">
        <f t="shared" si="4"/>
        <v>1.1112667240389202</v>
      </c>
      <c r="V35" s="126">
        <f t="shared" si="5"/>
        <v>1.0941487664944709</v>
      </c>
      <c r="W35" s="127"/>
      <c r="X35" s="73" t="str">
        <f t="shared" si="6"/>
        <v/>
      </c>
      <c r="Y35" s="74" t="str">
        <f t="shared" si="7"/>
        <v>n/s</v>
      </c>
      <c r="Z35" s="73" t="str">
        <f t="shared" si="8"/>
        <v/>
      </c>
      <c r="AA35" s="74" t="str">
        <f t="shared" si="9"/>
        <v>n/s</v>
      </c>
      <c r="AB35" s="127"/>
      <c r="AC35" s="73" t="str">
        <f t="shared" si="10"/>
        <v/>
      </c>
      <c r="AD35" s="74" t="str">
        <f t="shared" si="11"/>
        <v>n/s</v>
      </c>
      <c r="AE35" s="73" t="str">
        <f t="shared" si="12"/>
        <v/>
      </c>
      <c r="AF35" s="74" t="str">
        <f t="shared" si="13"/>
        <v>n/s</v>
      </c>
      <c r="AG35" s="127"/>
      <c r="AH35" s="73" t="str">
        <f t="shared" si="14"/>
        <v/>
      </c>
      <c r="AI35" s="74" t="str">
        <f t="shared" si="15"/>
        <v>n/s</v>
      </c>
      <c r="AJ35" s="73" t="str">
        <f t="shared" si="16"/>
        <v/>
      </c>
      <c r="AK35" s="74" t="str">
        <f t="shared" si="17"/>
        <v>n/s</v>
      </c>
      <c r="AL35" s="127"/>
      <c r="AM35" s="73" t="str">
        <f t="shared" si="18"/>
        <v/>
      </c>
      <c r="AN35" s="74" t="str">
        <f t="shared" si="19"/>
        <v>n/s</v>
      </c>
      <c r="AO35" s="73" t="str">
        <f t="shared" si="20"/>
        <v/>
      </c>
      <c r="AP35" s="74" t="str">
        <f t="shared" si="21"/>
        <v>n/s</v>
      </c>
      <c r="AQ35" s="127"/>
      <c r="AR35" s="73" t="str">
        <f t="shared" si="22"/>
        <v/>
      </c>
      <c r="AS35" s="74" t="str">
        <f t="shared" si="23"/>
        <v>n/s</v>
      </c>
      <c r="AT35" s="73" t="str">
        <f t="shared" si="24"/>
        <v/>
      </c>
      <c r="AU35" s="74" t="str">
        <f t="shared" si="25"/>
        <v>n/s</v>
      </c>
      <c r="AV35" s="127"/>
      <c r="AW35" s="73" t="str">
        <f t="shared" si="26"/>
        <v/>
      </c>
      <c r="AX35" s="74" t="str">
        <f t="shared" si="27"/>
        <v>n/s</v>
      </c>
      <c r="AY35" s="73" t="str">
        <f t="shared" si="28"/>
        <v/>
      </c>
      <c r="AZ35" s="74" t="str">
        <f t="shared" si="29"/>
        <v>n/s</v>
      </c>
      <c r="BA35" s="127"/>
      <c r="BB35" s="73" t="str">
        <f t="shared" si="30"/>
        <v/>
      </c>
      <c r="BC35" s="74" t="str">
        <f t="shared" si="31"/>
        <v>n/s</v>
      </c>
      <c r="BD35" s="73" t="str">
        <f t="shared" si="32"/>
        <v/>
      </c>
      <c r="BE35" s="74" t="str">
        <f t="shared" si="33"/>
        <v>n/s</v>
      </c>
      <c r="BF35" s="127"/>
      <c r="BG35" s="73" t="str">
        <f t="shared" si="34"/>
        <v/>
      </c>
      <c r="BH35" s="74" t="str">
        <f t="shared" si="35"/>
        <v>n/s</v>
      </c>
      <c r="BI35" s="73" t="str">
        <f t="shared" si="36"/>
        <v/>
      </c>
      <c r="BJ35" s="74" t="str">
        <f t="shared" si="37"/>
        <v>n/s</v>
      </c>
      <c r="BK35" s="173"/>
      <c r="BL35" s="77">
        <f t="shared" si="38"/>
        <v>0</v>
      </c>
      <c r="BM35" s="81" t="str">
        <f t="shared" si="39"/>
        <v>n/s</v>
      </c>
      <c r="BN35" s="116">
        <f t="shared" si="40"/>
        <v>0</v>
      </c>
      <c r="BO35" s="80">
        <v>31</v>
      </c>
      <c r="BP35" s="80">
        <f t="shared" si="82"/>
        <v>0</v>
      </c>
      <c r="BQ35" s="81" t="str">
        <f t="shared" si="41"/>
        <v>n/s</v>
      </c>
      <c r="BR35" s="116">
        <f t="shared" si="97"/>
        <v>0</v>
      </c>
      <c r="BS35" s="79">
        <f t="shared" si="43"/>
        <v>0</v>
      </c>
      <c r="BT35" s="117">
        <f t="shared" si="44"/>
        <v>31</v>
      </c>
      <c r="BU35" s="118">
        <f t="shared" si="45"/>
        <v>0</v>
      </c>
      <c r="BV35" s="80">
        <v>31</v>
      </c>
      <c r="BW35" s="80">
        <f t="shared" si="83"/>
        <v>0</v>
      </c>
      <c r="BX35" s="81" t="str">
        <f t="shared" si="46"/>
        <v>n/s</v>
      </c>
      <c r="BY35" s="116">
        <f t="shared" si="84"/>
        <v>0</v>
      </c>
      <c r="BZ35" s="79">
        <f t="shared" si="47"/>
        <v>0</v>
      </c>
      <c r="CA35" s="117">
        <f t="shared" si="48"/>
        <v>31</v>
      </c>
      <c r="CB35" s="118">
        <f t="shared" si="49"/>
        <v>0</v>
      </c>
      <c r="CC35" s="80">
        <v>31</v>
      </c>
      <c r="CD35" s="80">
        <f t="shared" si="85"/>
        <v>-1</v>
      </c>
      <c r="CE35" s="81" t="str">
        <f t="shared" si="50"/>
        <v>n/s</v>
      </c>
      <c r="CF35" s="116">
        <f t="shared" si="51"/>
        <v>0</v>
      </c>
      <c r="CG35" s="79">
        <f t="shared" si="52"/>
        <v>0</v>
      </c>
      <c r="CH35" s="117">
        <f t="shared" si="53"/>
        <v>31</v>
      </c>
      <c r="CI35" s="118">
        <f t="shared" si="54"/>
        <v>0</v>
      </c>
      <c r="CJ35" s="80">
        <v>31</v>
      </c>
      <c r="CK35" s="80">
        <f t="shared" si="86"/>
        <v>-2</v>
      </c>
      <c r="CL35" s="81" t="str">
        <f t="shared" si="55"/>
        <v>n/s</v>
      </c>
      <c r="CM35" s="116">
        <f t="shared" si="56"/>
        <v>0</v>
      </c>
      <c r="CN35" s="79">
        <f t="shared" si="57"/>
        <v>0</v>
      </c>
      <c r="CO35" s="117">
        <f t="shared" si="58"/>
        <v>31</v>
      </c>
      <c r="CP35" s="118">
        <f t="shared" si="59"/>
        <v>0</v>
      </c>
      <c r="CQ35" s="80">
        <v>31</v>
      </c>
      <c r="CR35" s="80">
        <f t="shared" si="87"/>
        <v>-5</v>
      </c>
      <c r="CS35" s="81" t="str">
        <f t="shared" si="88"/>
        <v>n/s</v>
      </c>
      <c r="CT35" s="116">
        <f t="shared" si="60"/>
        <v>0</v>
      </c>
      <c r="CU35" s="79">
        <f t="shared" si="61"/>
        <v>0</v>
      </c>
      <c r="CV35" s="117">
        <f t="shared" si="62"/>
        <v>31</v>
      </c>
      <c r="CW35" s="118">
        <f t="shared" si="63"/>
        <v>0</v>
      </c>
      <c r="CX35" s="80">
        <v>31</v>
      </c>
      <c r="CY35" s="80">
        <f t="shared" si="89"/>
        <v>-5</v>
      </c>
      <c r="CZ35" s="81" t="str">
        <f t="shared" si="64"/>
        <v>n/s</v>
      </c>
      <c r="DA35" s="116">
        <f t="shared" si="92"/>
        <v>0</v>
      </c>
      <c r="DB35" s="79">
        <f t="shared" si="66"/>
        <v>0</v>
      </c>
      <c r="DC35" s="117">
        <f t="shared" si="67"/>
        <v>31</v>
      </c>
      <c r="DD35" s="118">
        <f t="shared" si="68"/>
        <v>0</v>
      </c>
      <c r="DE35" s="80">
        <v>31</v>
      </c>
      <c r="DF35" s="80">
        <f t="shared" si="90"/>
        <v>-5</v>
      </c>
      <c r="DG35" s="81" t="str">
        <f t="shared" si="69"/>
        <v>n/s</v>
      </c>
      <c r="DH35" s="116">
        <f t="shared" si="70"/>
        <v>0</v>
      </c>
      <c r="DI35" s="79">
        <f t="shared" si="71"/>
        <v>0</v>
      </c>
      <c r="DJ35" s="82">
        <f t="shared" si="72"/>
        <v>31</v>
      </c>
      <c r="DK35" s="118">
        <f t="shared" si="73"/>
        <v>0</v>
      </c>
      <c r="DL35" s="80">
        <v>31</v>
      </c>
      <c r="DM35" s="80">
        <f t="shared" si="91"/>
        <v>-5</v>
      </c>
      <c r="DN35" s="85">
        <f t="shared" si="74"/>
        <v>-99</v>
      </c>
      <c r="DO35" s="86"/>
      <c r="DP35" s="87">
        <f t="shared" si="75"/>
        <v>-99</v>
      </c>
      <c r="DQ35" s="88">
        <f t="shared" si="96"/>
        <v>31</v>
      </c>
      <c r="DR35" s="89">
        <f t="shared" si="77"/>
        <v>219</v>
      </c>
      <c r="DS35" s="90">
        <f t="shared" si="78"/>
        <v>-99</v>
      </c>
      <c r="DT35" s="84">
        <v>31</v>
      </c>
      <c r="DU35" s="84">
        <v>1</v>
      </c>
      <c r="DV35" s="82">
        <f t="shared" si="95"/>
        <v>31</v>
      </c>
      <c r="DW35" s="82"/>
      <c r="DX35" s="91">
        <f t="shared" si="80"/>
        <v>0</v>
      </c>
      <c r="DY35" s="92">
        <f t="shared" si="81"/>
        <v>0</v>
      </c>
    </row>
    <row r="36" spans="1:129" s="96" customFormat="1" hidden="1">
      <c r="A36" s="60">
        <v>32</v>
      </c>
      <c r="B36" s="47"/>
      <c r="C36" s="97"/>
      <c r="D36" s="97"/>
      <c r="E36" s="97"/>
      <c r="F36" s="97"/>
      <c r="G36" s="97"/>
      <c r="H36" s="97"/>
      <c r="I36" s="98"/>
      <c r="J36" s="99"/>
      <c r="K36" s="100"/>
      <c r="L36" s="47"/>
      <c r="M36" s="47"/>
      <c r="N36" s="91"/>
      <c r="O36" s="91"/>
      <c r="P36" s="134">
        <f t="shared" si="93"/>
        <v>0</v>
      </c>
      <c r="Q36" s="69"/>
      <c r="R36" s="69"/>
      <c r="S36" s="77"/>
      <c r="T36" s="71">
        <f t="shared" si="3"/>
        <v>1.127493121294596</v>
      </c>
      <c r="U36" s="71">
        <f t="shared" si="4"/>
        <v>1.1112667240389202</v>
      </c>
      <c r="V36" s="126">
        <f t="shared" si="5"/>
        <v>1.0941487664944709</v>
      </c>
      <c r="W36" s="127"/>
      <c r="X36" s="73" t="str">
        <f t="shared" si="6"/>
        <v/>
      </c>
      <c r="Y36" s="74" t="str">
        <f t="shared" si="7"/>
        <v>n/s</v>
      </c>
      <c r="Z36" s="73" t="str">
        <f t="shared" si="8"/>
        <v/>
      </c>
      <c r="AA36" s="74" t="str">
        <f t="shared" si="9"/>
        <v>n/s</v>
      </c>
      <c r="AB36" s="127"/>
      <c r="AC36" s="73" t="str">
        <f t="shared" si="10"/>
        <v/>
      </c>
      <c r="AD36" s="74" t="str">
        <f t="shared" si="11"/>
        <v>n/s</v>
      </c>
      <c r="AE36" s="73" t="str">
        <f t="shared" si="12"/>
        <v/>
      </c>
      <c r="AF36" s="74" t="str">
        <f t="shared" si="13"/>
        <v>n/s</v>
      </c>
      <c r="AG36" s="127"/>
      <c r="AH36" s="73" t="str">
        <f t="shared" si="14"/>
        <v/>
      </c>
      <c r="AI36" s="74" t="str">
        <f t="shared" si="15"/>
        <v>n/s</v>
      </c>
      <c r="AJ36" s="73" t="str">
        <f t="shared" si="16"/>
        <v/>
      </c>
      <c r="AK36" s="74" t="str">
        <f t="shared" si="17"/>
        <v>n/s</v>
      </c>
      <c r="AL36" s="127"/>
      <c r="AM36" s="73" t="str">
        <f t="shared" si="18"/>
        <v/>
      </c>
      <c r="AN36" s="74" t="str">
        <f t="shared" si="19"/>
        <v>n/s</v>
      </c>
      <c r="AO36" s="73" t="str">
        <f t="shared" si="20"/>
        <v/>
      </c>
      <c r="AP36" s="74" t="str">
        <f t="shared" si="21"/>
        <v>n/s</v>
      </c>
      <c r="AQ36" s="127"/>
      <c r="AR36" s="73" t="str">
        <f t="shared" si="22"/>
        <v/>
      </c>
      <c r="AS36" s="74" t="str">
        <f t="shared" si="23"/>
        <v>n/s</v>
      </c>
      <c r="AT36" s="73" t="str">
        <f t="shared" si="24"/>
        <v/>
      </c>
      <c r="AU36" s="74" t="str">
        <f t="shared" si="25"/>
        <v>n/s</v>
      </c>
      <c r="AV36" s="127"/>
      <c r="AW36" s="73" t="str">
        <f t="shared" si="26"/>
        <v/>
      </c>
      <c r="AX36" s="74" t="str">
        <f t="shared" si="27"/>
        <v>n/s</v>
      </c>
      <c r="AY36" s="73" t="str">
        <f t="shared" si="28"/>
        <v/>
      </c>
      <c r="AZ36" s="74" t="str">
        <f t="shared" si="29"/>
        <v>n/s</v>
      </c>
      <c r="BA36" s="127"/>
      <c r="BB36" s="73" t="str">
        <f t="shared" si="30"/>
        <v/>
      </c>
      <c r="BC36" s="74" t="str">
        <f t="shared" si="31"/>
        <v>n/s</v>
      </c>
      <c r="BD36" s="73" t="str">
        <f t="shared" si="32"/>
        <v/>
      </c>
      <c r="BE36" s="74" t="str">
        <f t="shared" si="33"/>
        <v>n/s</v>
      </c>
      <c r="BF36" s="127"/>
      <c r="BG36" s="73" t="str">
        <f t="shared" si="34"/>
        <v/>
      </c>
      <c r="BH36" s="74" t="str">
        <f t="shared" si="35"/>
        <v>n/s</v>
      </c>
      <c r="BI36" s="73" t="str">
        <f t="shared" si="36"/>
        <v/>
      </c>
      <c r="BJ36" s="74" t="str">
        <f t="shared" si="37"/>
        <v>n/s</v>
      </c>
      <c r="BK36" s="173"/>
      <c r="BL36" s="77">
        <f t="shared" ref="BL36:BL44" si="98">S35</f>
        <v>0</v>
      </c>
      <c r="BM36" s="81" t="str">
        <f t="shared" si="39"/>
        <v>n/s</v>
      </c>
      <c r="BN36" s="116">
        <f t="shared" si="40"/>
        <v>0</v>
      </c>
      <c r="BO36" s="80">
        <v>32</v>
      </c>
      <c r="BP36" s="80">
        <f t="shared" si="82"/>
        <v>-1</v>
      </c>
      <c r="BQ36" s="81" t="str">
        <f t="shared" si="41"/>
        <v>n/s</v>
      </c>
      <c r="BR36" s="116">
        <f t="shared" si="97"/>
        <v>0</v>
      </c>
      <c r="BS36" s="79">
        <f t="shared" si="43"/>
        <v>0</v>
      </c>
      <c r="BT36" s="117">
        <f t="shared" si="44"/>
        <v>31</v>
      </c>
      <c r="BU36" s="118">
        <f t="shared" si="45"/>
        <v>0</v>
      </c>
      <c r="BV36" s="80">
        <v>32</v>
      </c>
      <c r="BW36" s="80">
        <f t="shared" si="83"/>
        <v>-1</v>
      </c>
      <c r="BX36" s="81" t="str">
        <f t="shared" si="46"/>
        <v>n/s</v>
      </c>
      <c r="BY36" s="116">
        <f t="shared" si="84"/>
        <v>0</v>
      </c>
      <c r="BZ36" s="79">
        <f t="shared" si="47"/>
        <v>0</v>
      </c>
      <c r="CA36" s="117">
        <f t="shared" si="48"/>
        <v>31</v>
      </c>
      <c r="CB36" s="118">
        <f t="shared" si="49"/>
        <v>0</v>
      </c>
      <c r="CC36" s="80">
        <v>32</v>
      </c>
      <c r="CD36" s="80">
        <f t="shared" si="85"/>
        <v>-2</v>
      </c>
      <c r="CE36" s="81" t="str">
        <f t="shared" si="50"/>
        <v>n/s</v>
      </c>
      <c r="CF36" s="116">
        <f t="shared" si="51"/>
        <v>0</v>
      </c>
      <c r="CG36" s="79">
        <f t="shared" si="52"/>
        <v>0</v>
      </c>
      <c r="CH36" s="117">
        <f t="shared" si="53"/>
        <v>31</v>
      </c>
      <c r="CI36" s="118">
        <f t="shared" si="54"/>
        <v>0</v>
      </c>
      <c r="CJ36" s="80">
        <v>32</v>
      </c>
      <c r="CK36" s="80">
        <f t="shared" si="86"/>
        <v>-3</v>
      </c>
      <c r="CL36" s="81" t="str">
        <f t="shared" si="55"/>
        <v>n/s</v>
      </c>
      <c r="CM36" s="116">
        <f t="shared" si="56"/>
        <v>0</v>
      </c>
      <c r="CN36" s="79">
        <f t="shared" si="57"/>
        <v>0</v>
      </c>
      <c r="CO36" s="117">
        <f t="shared" si="58"/>
        <v>31</v>
      </c>
      <c r="CP36" s="118">
        <f t="shared" si="59"/>
        <v>0</v>
      </c>
      <c r="CQ36" s="80">
        <v>32</v>
      </c>
      <c r="CR36" s="80">
        <f t="shared" si="87"/>
        <v>-6</v>
      </c>
      <c r="CS36" s="81" t="str">
        <f t="shared" si="88"/>
        <v>n/s</v>
      </c>
      <c r="CT36" s="116">
        <f t="shared" si="60"/>
        <v>0</v>
      </c>
      <c r="CU36" s="79">
        <f t="shared" si="61"/>
        <v>0</v>
      </c>
      <c r="CV36" s="117">
        <f t="shared" si="62"/>
        <v>31</v>
      </c>
      <c r="CW36" s="118">
        <f t="shared" si="63"/>
        <v>0</v>
      </c>
      <c r="CX36" s="80">
        <v>32</v>
      </c>
      <c r="CY36" s="80">
        <f t="shared" si="89"/>
        <v>-6</v>
      </c>
      <c r="CZ36" s="81" t="str">
        <f t="shared" si="64"/>
        <v>n/s</v>
      </c>
      <c r="DA36" s="116">
        <f t="shared" si="92"/>
        <v>0</v>
      </c>
      <c r="DB36" s="79">
        <f t="shared" si="66"/>
        <v>0</v>
      </c>
      <c r="DC36" s="117">
        <f t="shared" si="67"/>
        <v>31</v>
      </c>
      <c r="DD36" s="118">
        <f t="shared" si="68"/>
        <v>0</v>
      </c>
      <c r="DE36" s="80">
        <v>32</v>
      </c>
      <c r="DF36" s="80">
        <f t="shared" si="90"/>
        <v>-6</v>
      </c>
      <c r="DG36" s="81" t="str">
        <f t="shared" si="69"/>
        <v>n/s</v>
      </c>
      <c r="DH36" s="116">
        <f t="shared" si="70"/>
        <v>0</v>
      </c>
      <c r="DI36" s="79">
        <f t="shared" si="71"/>
        <v>0</v>
      </c>
      <c r="DJ36" s="82">
        <f t="shared" si="72"/>
        <v>31</v>
      </c>
      <c r="DK36" s="118">
        <f t="shared" si="73"/>
        <v>0</v>
      </c>
      <c r="DL36" s="80">
        <v>32</v>
      </c>
      <c r="DM36" s="80">
        <f t="shared" si="91"/>
        <v>-6</v>
      </c>
      <c r="DN36" s="85">
        <f t="shared" si="74"/>
        <v>-99</v>
      </c>
      <c r="DO36" s="86"/>
      <c r="DP36" s="87">
        <f t="shared" si="75"/>
        <v>-99</v>
      </c>
      <c r="DQ36" s="88">
        <f t="shared" si="96"/>
        <v>31</v>
      </c>
      <c r="DR36" s="89">
        <f t="shared" si="77"/>
        <v>219</v>
      </c>
      <c r="DS36" s="90">
        <f t="shared" si="78"/>
        <v>-99</v>
      </c>
      <c r="DT36" s="84">
        <v>32</v>
      </c>
      <c r="DU36" s="84">
        <v>1</v>
      </c>
      <c r="DV36" s="82">
        <f t="shared" si="95"/>
        <v>31</v>
      </c>
      <c r="DW36" s="82"/>
      <c r="DX36" s="91">
        <f t="shared" si="80"/>
        <v>0</v>
      </c>
      <c r="DY36" s="92">
        <f t="shared" si="81"/>
        <v>0</v>
      </c>
    </row>
    <row r="37" spans="1:129" s="96" customFormat="1" hidden="1">
      <c r="A37" s="60">
        <v>33</v>
      </c>
      <c r="B37" s="47"/>
      <c r="C37" s="97"/>
      <c r="D37" s="97"/>
      <c r="E37" s="97"/>
      <c r="F37" s="97"/>
      <c r="G37" s="97"/>
      <c r="H37" s="97"/>
      <c r="I37" s="98"/>
      <c r="J37" s="99"/>
      <c r="K37" s="100"/>
      <c r="L37" s="47"/>
      <c r="M37" s="125"/>
      <c r="N37" s="91"/>
      <c r="O37" s="91"/>
      <c r="P37" s="134">
        <f t="shared" si="93"/>
        <v>0</v>
      </c>
      <c r="Q37" s="69"/>
      <c r="R37" s="69"/>
      <c r="S37" s="77"/>
      <c r="T37" s="71">
        <f t="shared" si="3"/>
        <v>1.127493121294596</v>
      </c>
      <c r="U37" s="71">
        <f t="shared" si="4"/>
        <v>1.1112667240389202</v>
      </c>
      <c r="V37" s="126">
        <f t="shared" si="5"/>
        <v>1.0941487664944709</v>
      </c>
      <c r="W37" s="127"/>
      <c r="X37" s="73" t="str">
        <f t="shared" si="6"/>
        <v/>
      </c>
      <c r="Y37" s="74" t="str">
        <f t="shared" si="7"/>
        <v>n/s</v>
      </c>
      <c r="Z37" s="73" t="str">
        <f t="shared" si="8"/>
        <v/>
      </c>
      <c r="AA37" s="74" t="str">
        <f t="shared" si="9"/>
        <v>n/s</v>
      </c>
      <c r="AB37" s="127"/>
      <c r="AC37" s="73" t="str">
        <f t="shared" si="10"/>
        <v/>
      </c>
      <c r="AD37" s="74" t="str">
        <f t="shared" si="11"/>
        <v>n/s</v>
      </c>
      <c r="AE37" s="73" t="str">
        <f t="shared" si="12"/>
        <v/>
      </c>
      <c r="AF37" s="74" t="str">
        <f t="shared" si="13"/>
        <v>n/s</v>
      </c>
      <c r="AG37" s="127"/>
      <c r="AH37" s="73" t="str">
        <f t="shared" si="14"/>
        <v/>
      </c>
      <c r="AI37" s="74" t="str">
        <f t="shared" si="15"/>
        <v>n/s</v>
      </c>
      <c r="AJ37" s="73" t="str">
        <f t="shared" si="16"/>
        <v/>
      </c>
      <c r="AK37" s="74" t="str">
        <f t="shared" si="17"/>
        <v>n/s</v>
      </c>
      <c r="AL37" s="127"/>
      <c r="AM37" s="73" t="str">
        <f t="shared" si="18"/>
        <v/>
      </c>
      <c r="AN37" s="74" t="str">
        <f t="shared" si="19"/>
        <v>n/s</v>
      </c>
      <c r="AO37" s="73" t="str">
        <f t="shared" si="20"/>
        <v/>
      </c>
      <c r="AP37" s="74" t="str">
        <f t="shared" si="21"/>
        <v>n/s</v>
      </c>
      <c r="AQ37" s="127"/>
      <c r="AR37" s="73" t="str">
        <f t="shared" si="22"/>
        <v/>
      </c>
      <c r="AS37" s="74" t="str">
        <f t="shared" si="23"/>
        <v>n/s</v>
      </c>
      <c r="AT37" s="73" t="str">
        <f t="shared" si="24"/>
        <v/>
      </c>
      <c r="AU37" s="74" t="str">
        <f t="shared" si="25"/>
        <v>n/s</v>
      </c>
      <c r="AV37" s="127"/>
      <c r="AW37" s="73" t="str">
        <f t="shared" si="26"/>
        <v/>
      </c>
      <c r="AX37" s="74" t="str">
        <f t="shared" si="27"/>
        <v>n/s</v>
      </c>
      <c r="AY37" s="73" t="str">
        <f t="shared" si="28"/>
        <v/>
      </c>
      <c r="AZ37" s="74" t="str">
        <f t="shared" si="29"/>
        <v>n/s</v>
      </c>
      <c r="BA37" s="127"/>
      <c r="BB37" s="73" t="str">
        <f t="shared" si="30"/>
        <v/>
      </c>
      <c r="BC37" s="74" t="str">
        <f t="shared" si="31"/>
        <v>n/s</v>
      </c>
      <c r="BD37" s="73" t="str">
        <f t="shared" si="32"/>
        <v/>
      </c>
      <c r="BE37" s="74" t="str">
        <f t="shared" si="33"/>
        <v>n/s</v>
      </c>
      <c r="BF37" s="127"/>
      <c r="BG37" s="73" t="str">
        <f t="shared" si="34"/>
        <v/>
      </c>
      <c r="BH37" s="74" t="str">
        <f t="shared" si="35"/>
        <v>n/s</v>
      </c>
      <c r="BI37" s="73" t="str">
        <f t="shared" si="36"/>
        <v/>
      </c>
      <c r="BJ37" s="74" t="str">
        <f t="shared" si="37"/>
        <v>n/s</v>
      </c>
      <c r="BK37" s="173"/>
      <c r="BL37" s="77">
        <f t="shared" si="98"/>
        <v>0</v>
      </c>
      <c r="BM37" s="81" t="str">
        <f t="shared" si="39"/>
        <v>n/s</v>
      </c>
      <c r="BN37" s="116">
        <f t="shared" si="40"/>
        <v>0</v>
      </c>
      <c r="BO37" s="80">
        <v>33</v>
      </c>
      <c r="BP37" s="80">
        <f t="shared" si="82"/>
        <v>-2</v>
      </c>
      <c r="BQ37" s="81" t="str">
        <f t="shared" si="41"/>
        <v>n/s</v>
      </c>
      <c r="BR37" s="116">
        <f t="shared" si="97"/>
        <v>0</v>
      </c>
      <c r="BS37" s="79">
        <f t="shared" si="43"/>
        <v>0</v>
      </c>
      <c r="BT37" s="117">
        <f t="shared" si="44"/>
        <v>31</v>
      </c>
      <c r="BU37" s="118">
        <f t="shared" si="45"/>
        <v>0</v>
      </c>
      <c r="BV37" s="80">
        <v>33</v>
      </c>
      <c r="BW37" s="80">
        <f t="shared" si="83"/>
        <v>-2</v>
      </c>
      <c r="BX37" s="81" t="str">
        <f t="shared" si="46"/>
        <v>n/s</v>
      </c>
      <c r="BY37" s="116">
        <f t="shared" si="84"/>
        <v>0</v>
      </c>
      <c r="BZ37" s="79">
        <f t="shared" si="47"/>
        <v>0</v>
      </c>
      <c r="CA37" s="117">
        <f t="shared" si="48"/>
        <v>31</v>
      </c>
      <c r="CB37" s="118">
        <f t="shared" si="49"/>
        <v>0</v>
      </c>
      <c r="CC37" s="80">
        <v>33</v>
      </c>
      <c r="CD37" s="80">
        <f t="shared" si="85"/>
        <v>-3</v>
      </c>
      <c r="CE37" s="81" t="str">
        <f t="shared" si="50"/>
        <v>n/s</v>
      </c>
      <c r="CF37" s="116">
        <f t="shared" si="51"/>
        <v>0</v>
      </c>
      <c r="CG37" s="79">
        <f t="shared" si="52"/>
        <v>0</v>
      </c>
      <c r="CH37" s="117">
        <f t="shared" si="53"/>
        <v>31</v>
      </c>
      <c r="CI37" s="118">
        <f t="shared" si="54"/>
        <v>0</v>
      </c>
      <c r="CJ37" s="80">
        <v>33</v>
      </c>
      <c r="CK37" s="80">
        <f t="shared" si="86"/>
        <v>-4</v>
      </c>
      <c r="CL37" s="81" t="str">
        <f t="shared" si="55"/>
        <v>n/s</v>
      </c>
      <c r="CM37" s="116">
        <f t="shared" si="56"/>
        <v>0</v>
      </c>
      <c r="CN37" s="79">
        <f t="shared" si="57"/>
        <v>0</v>
      </c>
      <c r="CO37" s="117">
        <f t="shared" si="58"/>
        <v>31</v>
      </c>
      <c r="CP37" s="118">
        <f t="shared" si="59"/>
        <v>0</v>
      </c>
      <c r="CQ37" s="80">
        <v>33</v>
      </c>
      <c r="CR37" s="80">
        <f t="shared" si="87"/>
        <v>-7</v>
      </c>
      <c r="CS37" s="81" t="str">
        <f t="shared" si="88"/>
        <v>n/s</v>
      </c>
      <c r="CT37" s="116">
        <f t="shared" si="60"/>
        <v>0</v>
      </c>
      <c r="CU37" s="79">
        <f t="shared" si="61"/>
        <v>0</v>
      </c>
      <c r="CV37" s="117">
        <f t="shared" si="62"/>
        <v>31</v>
      </c>
      <c r="CW37" s="118">
        <f t="shared" si="63"/>
        <v>0</v>
      </c>
      <c r="CX37" s="80">
        <v>33</v>
      </c>
      <c r="CY37" s="80">
        <f t="shared" si="89"/>
        <v>-7</v>
      </c>
      <c r="CZ37" s="81" t="str">
        <f t="shared" si="64"/>
        <v>n/s</v>
      </c>
      <c r="DA37" s="116">
        <f t="shared" si="92"/>
        <v>0</v>
      </c>
      <c r="DB37" s="79">
        <f t="shared" si="66"/>
        <v>0</v>
      </c>
      <c r="DC37" s="117">
        <f t="shared" si="67"/>
        <v>31</v>
      </c>
      <c r="DD37" s="118">
        <f t="shared" si="68"/>
        <v>0</v>
      </c>
      <c r="DE37" s="80">
        <v>33</v>
      </c>
      <c r="DF37" s="80">
        <f t="shared" si="90"/>
        <v>-7</v>
      </c>
      <c r="DG37" s="81" t="str">
        <f t="shared" si="69"/>
        <v>n/s</v>
      </c>
      <c r="DH37" s="116">
        <f t="shared" si="70"/>
        <v>0</v>
      </c>
      <c r="DI37" s="79">
        <f t="shared" si="71"/>
        <v>0</v>
      </c>
      <c r="DJ37" s="82">
        <f t="shared" si="72"/>
        <v>31</v>
      </c>
      <c r="DK37" s="118">
        <f t="shared" si="73"/>
        <v>0</v>
      </c>
      <c r="DL37" s="80">
        <v>33</v>
      </c>
      <c r="DM37" s="80">
        <f t="shared" si="91"/>
        <v>-7</v>
      </c>
      <c r="DN37" s="85">
        <f t="shared" si="74"/>
        <v>-99</v>
      </c>
      <c r="DO37" s="86"/>
      <c r="DP37" s="87">
        <f t="shared" si="75"/>
        <v>-99</v>
      </c>
      <c r="DQ37" s="88">
        <f t="shared" si="96"/>
        <v>31</v>
      </c>
      <c r="DR37" s="89">
        <f t="shared" si="77"/>
        <v>219</v>
      </c>
      <c r="DS37" s="90">
        <f t="shared" si="78"/>
        <v>-99</v>
      </c>
      <c r="DT37" s="84">
        <v>33</v>
      </c>
      <c r="DU37" s="84">
        <v>1</v>
      </c>
      <c r="DV37" s="82">
        <f t="shared" si="95"/>
        <v>31</v>
      </c>
      <c r="DW37" s="82"/>
      <c r="DX37" s="91">
        <f t="shared" si="80"/>
        <v>0</v>
      </c>
      <c r="DY37" s="92">
        <f t="shared" si="81"/>
        <v>0</v>
      </c>
    </row>
    <row r="38" spans="1:129" hidden="1">
      <c r="A38" s="60">
        <v>34</v>
      </c>
      <c r="B38" s="47"/>
      <c r="C38" s="97"/>
      <c r="D38" s="97"/>
      <c r="E38" s="97"/>
      <c r="F38" s="97"/>
      <c r="G38" s="97"/>
      <c r="H38" s="97"/>
      <c r="I38" s="98"/>
      <c r="J38" s="99"/>
      <c r="K38" s="100"/>
      <c r="L38" s="135"/>
      <c r="M38" s="136"/>
      <c r="N38" s="91"/>
      <c r="O38" s="91"/>
      <c r="P38" s="134">
        <f t="shared" si="93"/>
        <v>0</v>
      </c>
      <c r="Q38" s="69"/>
      <c r="R38" s="69"/>
      <c r="S38" s="77"/>
      <c r="T38" s="71">
        <f t="shared" si="3"/>
        <v>1.127493121294596</v>
      </c>
      <c r="U38" s="71">
        <f t="shared" si="4"/>
        <v>1.1112667240389202</v>
      </c>
      <c r="V38" s="126">
        <f t="shared" si="5"/>
        <v>1.0941487664944709</v>
      </c>
      <c r="W38" s="127"/>
      <c r="X38" s="73" t="str">
        <f t="shared" si="6"/>
        <v/>
      </c>
      <c r="Y38" s="74" t="str">
        <f t="shared" si="7"/>
        <v>n/s</v>
      </c>
      <c r="Z38" s="73" t="str">
        <f t="shared" si="8"/>
        <v/>
      </c>
      <c r="AA38" s="74" t="str">
        <f t="shared" si="9"/>
        <v>n/s</v>
      </c>
      <c r="AB38" s="127"/>
      <c r="AC38" s="73" t="str">
        <f t="shared" si="10"/>
        <v/>
      </c>
      <c r="AD38" s="74" t="str">
        <f t="shared" si="11"/>
        <v>n/s</v>
      </c>
      <c r="AE38" s="73" t="str">
        <f t="shared" si="12"/>
        <v/>
      </c>
      <c r="AF38" s="74" t="str">
        <f t="shared" si="13"/>
        <v>n/s</v>
      </c>
      <c r="AG38" s="127"/>
      <c r="AH38" s="73" t="str">
        <f t="shared" si="14"/>
        <v/>
      </c>
      <c r="AI38" s="74" t="str">
        <f t="shared" si="15"/>
        <v>n/s</v>
      </c>
      <c r="AJ38" s="73" t="str">
        <f t="shared" si="16"/>
        <v/>
      </c>
      <c r="AK38" s="74" t="str">
        <f t="shared" si="17"/>
        <v>n/s</v>
      </c>
      <c r="AL38" s="127"/>
      <c r="AM38" s="73" t="str">
        <f t="shared" si="18"/>
        <v/>
      </c>
      <c r="AN38" s="74" t="str">
        <f t="shared" si="19"/>
        <v>n/s</v>
      </c>
      <c r="AO38" s="73" t="str">
        <f t="shared" si="20"/>
        <v/>
      </c>
      <c r="AP38" s="74" t="str">
        <f t="shared" si="21"/>
        <v>n/s</v>
      </c>
      <c r="AQ38" s="127"/>
      <c r="AR38" s="73" t="str">
        <f t="shared" si="22"/>
        <v/>
      </c>
      <c r="AS38" s="74" t="str">
        <f t="shared" si="23"/>
        <v>n/s</v>
      </c>
      <c r="AT38" s="73" t="str">
        <f t="shared" si="24"/>
        <v/>
      </c>
      <c r="AU38" s="74" t="str">
        <f t="shared" si="25"/>
        <v>n/s</v>
      </c>
      <c r="AV38" s="127"/>
      <c r="AW38" s="73" t="str">
        <f t="shared" si="26"/>
        <v/>
      </c>
      <c r="AX38" s="74" t="str">
        <f t="shared" si="27"/>
        <v>n/s</v>
      </c>
      <c r="AY38" s="73" t="str">
        <f t="shared" si="28"/>
        <v/>
      </c>
      <c r="AZ38" s="74" t="str">
        <f t="shared" si="29"/>
        <v>n/s</v>
      </c>
      <c r="BA38" s="127"/>
      <c r="BB38" s="73" t="str">
        <f t="shared" si="30"/>
        <v/>
      </c>
      <c r="BC38" s="74" t="str">
        <f t="shared" si="31"/>
        <v>n/s</v>
      </c>
      <c r="BD38" s="73" t="str">
        <f t="shared" si="32"/>
        <v/>
      </c>
      <c r="BE38" s="74" t="str">
        <f t="shared" si="33"/>
        <v>n/s</v>
      </c>
      <c r="BF38" s="127"/>
      <c r="BG38" s="73" t="str">
        <f t="shared" si="34"/>
        <v/>
      </c>
      <c r="BH38" s="74" t="str">
        <f t="shared" si="35"/>
        <v>n/s</v>
      </c>
      <c r="BI38" s="73" t="str">
        <f t="shared" si="36"/>
        <v/>
      </c>
      <c r="BJ38" s="74" t="str">
        <f t="shared" si="37"/>
        <v>n/s</v>
      </c>
      <c r="BK38" s="173"/>
      <c r="BL38" s="77">
        <f t="shared" si="98"/>
        <v>0</v>
      </c>
      <c r="BM38" s="81" t="str">
        <f t="shared" si="39"/>
        <v>n/s</v>
      </c>
      <c r="BN38" s="116">
        <f t="shared" si="40"/>
        <v>0</v>
      </c>
      <c r="BO38" s="80">
        <v>34</v>
      </c>
      <c r="BP38" s="80">
        <f t="shared" si="82"/>
        <v>-3</v>
      </c>
      <c r="BQ38" s="81" t="str">
        <f t="shared" si="41"/>
        <v>n/s</v>
      </c>
      <c r="BR38" s="116">
        <f t="shared" si="97"/>
        <v>0</v>
      </c>
      <c r="BS38" s="79">
        <f t="shared" si="43"/>
        <v>0</v>
      </c>
      <c r="BT38" s="117">
        <f t="shared" si="44"/>
        <v>31</v>
      </c>
      <c r="BU38" s="118">
        <f t="shared" si="45"/>
        <v>0</v>
      </c>
      <c r="BV38" s="80">
        <v>34</v>
      </c>
      <c r="BW38" s="80">
        <f t="shared" si="83"/>
        <v>-3</v>
      </c>
      <c r="BX38" s="81" t="str">
        <f t="shared" si="46"/>
        <v>n/s</v>
      </c>
      <c r="BY38" s="116">
        <f t="shared" si="84"/>
        <v>0</v>
      </c>
      <c r="BZ38" s="79">
        <f t="shared" si="47"/>
        <v>0</v>
      </c>
      <c r="CA38" s="117">
        <f t="shared" si="48"/>
        <v>31</v>
      </c>
      <c r="CB38" s="118">
        <f t="shared" si="49"/>
        <v>0</v>
      </c>
      <c r="CC38" s="80">
        <v>34</v>
      </c>
      <c r="CD38" s="80">
        <f t="shared" si="85"/>
        <v>-4</v>
      </c>
      <c r="CE38" s="81" t="str">
        <f t="shared" si="50"/>
        <v>n/s</v>
      </c>
      <c r="CF38" s="116">
        <f t="shared" si="51"/>
        <v>0</v>
      </c>
      <c r="CG38" s="79">
        <f t="shared" si="52"/>
        <v>0</v>
      </c>
      <c r="CH38" s="117">
        <f t="shared" si="53"/>
        <v>31</v>
      </c>
      <c r="CI38" s="118">
        <f t="shared" si="54"/>
        <v>0</v>
      </c>
      <c r="CJ38" s="80">
        <v>34</v>
      </c>
      <c r="CK38" s="80">
        <f t="shared" si="86"/>
        <v>-5</v>
      </c>
      <c r="CL38" s="81" t="str">
        <f t="shared" si="55"/>
        <v>n/s</v>
      </c>
      <c r="CM38" s="116">
        <f t="shared" si="56"/>
        <v>0</v>
      </c>
      <c r="CN38" s="79">
        <f t="shared" si="57"/>
        <v>0</v>
      </c>
      <c r="CO38" s="117">
        <f t="shared" si="58"/>
        <v>31</v>
      </c>
      <c r="CP38" s="118">
        <f t="shared" si="59"/>
        <v>0</v>
      </c>
      <c r="CQ38" s="80">
        <v>34</v>
      </c>
      <c r="CR38" s="80">
        <f t="shared" si="87"/>
        <v>-8</v>
      </c>
      <c r="CS38" s="81" t="str">
        <f t="shared" si="88"/>
        <v>n/s</v>
      </c>
      <c r="CT38" s="116">
        <f t="shared" si="60"/>
        <v>0</v>
      </c>
      <c r="CU38" s="79">
        <f t="shared" si="61"/>
        <v>0</v>
      </c>
      <c r="CV38" s="117">
        <f t="shared" si="62"/>
        <v>31</v>
      </c>
      <c r="CW38" s="118">
        <f t="shared" si="63"/>
        <v>0</v>
      </c>
      <c r="CX38" s="80">
        <v>34</v>
      </c>
      <c r="CY38" s="80">
        <f t="shared" si="89"/>
        <v>-8</v>
      </c>
      <c r="CZ38" s="81" t="str">
        <f t="shared" si="64"/>
        <v>n/s</v>
      </c>
      <c r="DA38" s="116">
        <f t="shared" si="92"/>
        <v>0</v>
      </c>
      <c r="DB38" s="79">
        <f t="shared" si="66"/>
        <v>0</v>
      </c>
      <c r="DC38" s="117">
        <f t="shared" si="67"/>
        <v>31</v>
      </c>
      <c r="DD38" s="118">
        <f t="shared" si="68"/>
        <v>0</v>
      </c>
      <c r="DE38" s="80">
        <v>34</v>
      </c>
      <c r="DF38" s="80">
        <f t="shared" si="90"/>
        <v>-8</v>
      </c>
      <c r="DG38" s="81" t="str">
        <f t="shared" si="69"/>
        <v>n/s</v>
      </c>
      <c r="DH38" s="116">
        <f t="shared" si="70"/>
        <v>0</v>
      </c>
      <c r="DI38" s="79">
        <f t="shared" si="71"/>
        <v>0</v>
      </c>
      <c r="DJ38" s="82">
        <f t="shared" si="72"/>
        <v>31</v>
      </c>
      <c r="DK38" s="118">
        <f t="shared" si="73"/>
        <v>0</v>
      </c>
      <c r="DL38" s="80">
        <v>34</v>
      </c>
      <c r="DM38" s="80">
        <f t="shared" si="91"/>
        <v>-8</v>
      </c>
      <c r="DN38" s="85">
        <f t="shared" si="74"/>
        <v>-99</v>
      </c>
      <c r="DO38" s="86"/>
      <c r="DP38" s="87">
        <f t="shared" si="75"/>
        <v>-99</v>
      </c>
      <c r="DQ38" s="88">
        <f t="shared" si="96"/>
        <v>31</v>
      </c>
      <c r="DR38" s="89">
        <f t="shared" si="77"/>
        <v>219</v>
      </c>
      <c r="DS38" s="90">
        <f t="shared" si="78"/>
        <v>-99</v>
      </c>
      <c r="DT38" s="84">
        <v>34</v>
      </c>
      <c r="DU38" s="84">
        <v>1</v>
      </c>
      <c r="DV38" s="82">
        <f t="shared" si="95"/>
        <v>31</v>
      </c>
      <c r="DW38" s="82"/>
      <c r="DX38" s="91">
        <f t="shared" si="80"/>
        <v>0</v>
      </c>
      <c r="DY38" s="92">
        <f t="shared" si="81"/>
        <v>0</v>
      </c>
    </row>
    <row r="39" spans="1:129" s="140" customFormat="1" hidden="1">
      <c r="A39" s="60">
        <v>35</v>
      </c>
      <c r="B39" s="137"/>
      <c r="C39" s="138"/>
      <c r="D39" s="138"/>
      <c r="E39" s="138"/>
      <c r="F39" s="138"/>
      <c r="G39" s="138"/>
      <c r="H39" s="138"/>
      <c r="I39" s="139"/>
      <c r="J39" s="99"/>
      <c r="K39" s="100"/>
      <c r="L39" s="101"/>
      <c r="M39" s="125"/>
      <c r="N39" s="91"/>
      <c r="O39" s="91"/>
      <c r="P39" s="134">
        <f t="shared" si="93"/>
        <v>0</v>
      </c>
      <c r="Q39" s="69"/>
      <c r="R39" s="69"/>
      <c r="S39" s="77"/>
      <c r="T39" s="71">
        <f t="shared" si="3"/>
        <v>1.127493121294596</v>
      </c>
      <c r="U39" s="71">
        <f t="shared" si="4"/>
        <v>1.1112667240389202</v>
      </c>
      <c r="V39" s="126">
        <f t="shared" si="5"/>
        <v>1.0941487664944709</v>
      </c>
      <c r="W39" s="127"/>
      <c r="X39" s="73" t="str">
        <f t="shared" si="6"/>
        <v/>
      </c>
      <c r="Y39" s="74" t="str">
        <f t="shared" si="7"/>
        <v>n/s</v>
      </c>
      <c r="Z39" s="73" t="str">
        <f t="shared" si="8"/>
        <v/>
      </c>
      <c r="AA39" s="74" t="str">
        <f t="shared" si="9"/>
        <v>n/s</v>
      </c>
      <c r="AB39" s="127"/>
      <c r="AC39" s="73" t="str">
        <f t="shared" si="10"/>
        <v/>
      </c>
      <c r="AD39" s="74" t="str">
        <f t="shared" si="11"/>
        <v>n/s</v>
      </c>
      <c r="AE39" s="73" t="str">
        <f t="shared" si="12"/>
        <v/>
      </c>
      <c r="AF39" s="74" t="str">
        <f t="shared" si="13"/>
        <v>n/s</v>
      </c>
      <c r="AG39" s="127"/>
      <c r="AH39" s="73" t="str">
        <f t="shared" si="14"/>
        <v/>
      </c>
      <c r="AI39" s="74" t="str">
        <f t="shared" si="15"/>
        <v>n/s</v>
      </c>
      <c r="AJ39" s="73" t="str">
        <f t="shared" si="16"/>
        <v/>
      </c>
      <c r="AK39" s="74" t="str">
        <f t="shared" si="17"/>
        <v>n/s</v>
      </c>
      <c r="AL39" s="127"/>
      <c r="AM39" s="73" t="str">
        <f t="shared" si="18"/>
        <v/>
      </c>
      <c r="AN39" s="74" t="str">
        <f t="shared" si="19"/>
        <v>n/s</v>
      </c>
      <c r="AO39" s="73" t="str">
        <f t="shared" si="20"/>
        <v/>
      </c>
      <c r="AP39" s="74" t="str">
        <f t="shared" si="21"/>
        <v>n/s</v>
      </c>
      <c r="AQ39" s="127"/>
      <c r="AR39" s="73" t="str">
        <f t="shared" si="22"/>
        <v/>
      </c>
      <c r="AS39" s="74" t="str">
        <f t="shared" si="23"/>
        <v>n/s</v>
      </c>
      <c r="AT39" s="73" t="str">
        <f t="shared" si="24"/>
        <v/>
      </c>
      <c r="AU39" s="74" t="str">
        <f t="shared" si="25"/>
        <v>n/s</v>
      </c>
      <c r="AV39" s="127"/>
      <c r="AW39" s="73" t="str">
        <f t="shared" si="26"/>
        <v/>
      </c>
      <c r="AX39" s="74" t="str">
        <f t="shared" si="27"/>
        <v>n/s</v>
      </c>
      <c r="AY39" s="73" t="str">
        <f t="shared" si="28"/>
        <v/>
      </c>
      <c r="AZ39" s="74" t="str">
        <f t="shared" si="29"/>
        <v>n/s</v>
      </c>
      <c r="BA39" s="127"/>
      <c r="BB39" s="73" t="str">
        <f t="shared" si="30"/>
        <v/>
      </c>
      <c r="BC39" s="74" t="str">
        <f t="shared" si="31"/>
        <v>n/s</v>
      </c>
      <c r="BD39" s="73" t="str">
        <f t="shared" si="32"/>
        <v/>
      </c>
      <c r="BE39" s="74" t="str">
        <f t="shared" si="33"/>
        <v>n/s</v>
      </c>
      <c r="BF39" s="127"/>
      <c r="BG39" s="73" t="str">
        <f t="shared" si="34"/>
        <v/>
      </c>
      <c r="BH39" s="74" t="str">
        <f t="shared" si="35"/>
        <v>n/s</v>
      </c>
      <c r="BI39" s="73" t="str">
        <f t="shared" si="36"/>
        <v/>
      </c>
      <c r="BJ39" s="74" t="str">
        <f t="shared" si="37"/>
        <v>n/s</v>
      </c>
      <c r="BK39" s="173"/>
      <c r="BL39" s="77">
        <f t="shared" si="98"/>
        <v>0</v>
      </c>
      <c r="BM39" s="81" t="str">
        <f t="shared" si="39"/>
        <v>n/s</v>
      </c>
      <c r="BN39" s="116">
        <f t="shared" si="40"/>
        <v>0</v>
      </c>
      <c r="BO39" s="80">
        <v>35</v>
      </c>
      <c r="BP39" s="80">
        <f t="shared" si="82"/>
        <v>-4</v>
      </c>
      <c r="BQ39" s="81" t="str">
        <f t="shared" si="41"/>
        <v>n/s</v>
      </c>
      <c r="BR39" s="116">
        <f t="shared" si="97"/>
        <v>0</v>
      </c>
      <c r="BS39" s="79">
        <f t="shared" si="43"/>
        <v>0</v>
      </c>
      <c r="BT39" s="117">
        <f t="shared" si="44"/>
        <v>31</v>
      </c>
      <c r="BU39" s="118">
        <f t="shared" si="45"/>
        <v>0</v>
      </c>
      <c r="BV39" s="80">
        <v>35</v>
      </c>
      <c r="BW39" s="80">
        <f t="shared" si="83"/>
        <v>-4</v>
      </c>
      <c r="BX39" s="81" t="str">
        <f t="shared" si="46"/>
        <v>n/s</v>
      </c>
      <c r="BY39" s="116">
        <f t="shared" si="84"/>
        <v>0</v>
      </c>
      <c r="BZ39" s="79">
        <f t="shared" si="47"/>
        <v>0</v>
      </c>
      <c r="CA39" s="117">
        <f t="shared" si="48"/>
        <v>31</v>
      </c>
      <c r="CB39" s="118">
        <f t="shared" si="49"/>
        <v>0</v>
      </c>
      <c r="CC39" s="80">
        <v>35</v>
      </c>
      <c r="CD39" s="80">
        <f t="shared" si="85"/>
        <v>-5</v>
      </c>
      <c r="CE39" s="81" t="str">
        <f t="shared" si="50"/>
        <v>n/s</v>
      </c>
      <c r="CF39" s="116">
        <f t="shared" si="51"/>
        <v>0</v>
      </c>
      <c r="CG39" s="79">
        <f t="shared" si="52"/>
        <v>0</v>
      </c>
      <c r="CH39" s="117">
        <f t="shared" si="53"/>
        <v>31</v>
      </c>
      <c r="CI39" s="118">
        <f t="shared" si="54"/>
        <v>0</v>
      </c>
      <c r="CJ39" s="80">
        <v>35</v>
      </c>
      <c r="CK39" s="80">
        <f t="shared" si="86"/>
        <v>-6</v>
      </c>
      <c r="CL39" s="81" t="str">
        <f t="shared" si="55"/>
        <v>n/s</v>
      </c>
      <c r="CM39" s="116">
        <f t="shared" si="56"/>
        <v>0</v>
      </c>
      <c r="CN39" s="79">
        <f t="shared" si="57"/>
        <v>0</v>
      </c>
      <c r="CO39" s="117">
        <f t="shared" si="58"/>
        <v>31</v>
      </c>
      <c r="CP39" s="118">
        <f t="shared" si="59"/>
        <v>0</v>
      </c>
      <c r="CQ39" s="80">
        <v>35</v>
      </c>
      <c r="CR39" s="80">
        <f t="shared" si="87"/>
        <v>-9</v>
      </c>
      <c r="CS39" s="81" t="str">
        <f t="shared" si="88"/>
        <v>n/s</v>
      </c>
      <c r="CT39" s="116">
        <f t="shared" si="60"/>
        <v>0</v>
      </c>
      <c r="CU39" s="79">
        <f t="shared" si="61"/>
        <v>0</v>
      </c>
      <c r="CV39" s="117">
        <f t="shared" si="62"/>
        <v>31</v>
      </c>
      <c r="CW39" s="118">
        <f t="shared" si="63"/>
        <v>0</v>
      </c>
      <c r="CX39" s="80">
        <v>35</v>
      </c>
      <c r="CY39" s="80">
        <f t="shared" si="89"/>
        <v>-9</v>
      </c>
      <c r="CZ39" s="81" t="str">
        <f t="shared" si="64"/>
        <v>n/s</v>
      </c>
      <c r="DA39" s="116">
        <f t="shared" si="92"/>
        <v>0</v>
      </c>
      <c r="DB39" s="79">
        <f t="shared" si="66"/>
        <v>0</v>
      </c>
      <c r="DC39" s="117">
        <f t="shared" si="67"/>
        <v>31</v>
      </c>
      <c r="DD39" s="118">
        <f t="shared" si="68"/>
        <v>0</v>
      </c>
      <c r="DE39" s="80">
        <v>35</v>
      </c>
      <c r="DF39" s="80">
        <f t="shared" si="90"/>
        <v>-9</v>
      </c>
      <c r="DG39" s="81" t="str">
        <f t="shared" si="69"/>
        <v>n/s</v>
      </c>
      <c r="DH39" s="116">
        <f t="shared" si="70"/>
        <v>0</v>
      </c>
      <c r="DI39" s="79">
        <f t="shared" si="71"/>
        <v>0</v>
      </c>
      <c r="DJ39" s="82">
        <f t="shared" si="72"/>
        <v>31</v>
      </c>
      <c r="DK39" s="118">
        <f t="shared" si="73"/>
        <v>0</v>
      </c>
      <c r="DL39" s="80">
        <v>35</v>
      </c>
      <c r="DM39" s="80">
        <f t="shared" si="91"/>
        <v>-9</v>
      </c>
      <c r="DN39" s="85">
        <f t="shared" si="74"/>
        <v>-99</v>
      </c>
      <c r="DO39" s="121"/>
      <c r="DP39" s="87">
        <f t="shared" si="75"/>
        <v>-99</v>
      </c>
      <c r="DQ39" s="88">
        <f t="shared" si="96"/>
        <v>31</v>
      </c>
      <c r="DR39" s="89">
        <f t="shared" si="77"/>
        <v>219</v>
      </c>
      <c r="DS39" s="90">
        <f t="shared" si="78"/>
        <v>-99</v>
      </c>
      <c r="DT39" s="84">
        <v>35</v>
      </c>
      <c r="DU39" s="84">
        <v>1</v>
      </c>
      <c r="DV39" s="82">
        <f t="shared" si="95"/>
        <v>31</v>
      </c>
      <c r="DW39" s="82"/>
      <c r="DX39" s="91">
        <f t="shared" si="80"/>
        <v>0</v>
      </c>
      <c r="DY39" s="92">
        <f t="shared" ref="DY39:DY44" si="99">S38</f>
        <v>0</v>
      </c>
    </row>
    <row r="40" spans="1:129" s="140" customFormat="1" hidden="1">
      <c r="A40" s="60">
        <v>36</v>
      </c>
      <c r="B40" s="141"/>
      <c r="C40" s="142"/>
      <c r="D40" s="142"/>
      <c r="E40" s="142"/>
      <c r="F40" s="142"/>
      <c r="G40" s="142"/>
      <c r="H40" s="142"/>
      <c r="I40" s="143"/>
      <c r="J40" s="99"/>
      <c r="K40" s="100"/>
      <c r="L40" s="101"/>
      <c r="M40" s="125"/>
      <c r="N40" s="91"/>
      <c r="O40" s="91"/>
      <c r="P40" s="134">
        <f t="shared" si="93"/>
        <v>0</v>
      </c>
      <c r="Q40" s="69"/>
      <c r="R40" s="69"/>
      <c r="S40" s="77"/>
      <c r="T40" s="71">
        <f t="shared" si="3"/>
        <v>1.127493121294596</v>
      </c>
      <c r="U40" s="71">
        <f t="shared" si="4"/>
        <v>1.1112667240389202</v>
      </c>
      <c r="V40" s="126">
        <f t="shared" si="5"/>
        <v>1.0941487664944709</v>
      </c>
      <c r="W40" s="127"/>
      <c r="X40" s="73" t="str">
        <f t="shared" si="6"/>
        <v/>
      </c>
      <c r="Y40" s="74" t="str">
        <f t="shared" si="7"/>
        <v>n/s</v>
      </c>
      <c r="Z40" s="73" t="str">
        <f t="shared" si="8"/>
        <v/>
      </c>
      <c r="AA40" s="74" t="str">
        <f t="shared" si="9"/>
        <v>n/s</v>
      </c>
      <c r="AB40" s="127"/>
      <c r="AC40" s="73" t="str">
        <f t="shared" si="10"/>
        <v/>
      </c>
      <c r="AD40" s="74" t="str">
        <f t="shared" si="11"/>
        <v>n/s</v>
      </c>
      <c r="AE40" s="73" t="str">
        <f t="shared" si="12"/>
        <v/>
      </c>
      <c r="AF40" s="74" t="str">
        <f t="shared" si="13"/>
        <v>n/s</v>
      </c>
      <c r="AG40" s="127"/>
      <c r="AH40" s="73" t="str">
        <f t="shared" si="14"/>
        <v/>
      </c>
      <c r="AI40" s="74" t="str">
        <f t="shared" si="15"/>
        <v>n/s</v>
      </c>
      <c r="AJ40" s="73" t="str">
        <f t="shared" si="16"/>
        <v/>
      </c>
      <c r="AK40" s="74" t="str">
        <f t="shared" si="17"/>
        <v>n/s</v>
      </c>
      <c r="AL40" s="127"/>
      <c r="AM40" s="73" t="str">
        <f t="shared" si="18"/>
        <v/>
      </c>
      <c r="AN40" s="74" t="str">
        <f t="shared" si="19"/>
        <v>n/s</v>
      </c>
      <c r="AO40" s="73" t="str">
        <f t="shared" si="20"/>
        <v/>
      </c>
      <c r="AP40" s="74" t="str">
        <f t="shared" si="21"/>
        <v>n/s</v>
      </c>
      <c r="AQ40" s="127"/>
      <c r="AR40" s="73" t="str">
        <f t="shared" si="22"/>
        <v/>
      </c>
      <c r="AS40" s="74" t="str">
        <f t="shared" si="23"/>
        <v>n/s</v>
      </c>
      <c r="AT40" s="73" t="str">
        <f t="shared" si="24"/>
        <v/>
      </c>
      <c r="AU40" s="74" t="str">
        <f t="shared" si="25"/>
        <v>n/s</v>
      </c>
      <c r="AV40" s="127"/>
      <c r="AW40" s="73" t="str">
        <f t="shared" si="26"/>
        <v/>
      </c>
      <c r="AX40" s="74" t="str">
        <f t="shared" si="27"/>
        <v>n/s</v>
      </c>
      <c r="AY40" s="73" t="str">
        <f t="shared" si="28"/>
        <v/>
      </c>
      <c r="AZ40" s="74" t="str">
        <f t="shared" si="29"/>
        <v>n/s</v>
      </c>
      <c r="BA40" s="127"/>
      <c r="BB40" s="73" t="str">
        <f t="shared" si="30"/>
        <v/>
      </c>
      <c r="BC40" s="74" t="str">
        <f t="shared" si="31"/>
        <v>n/s</v>
      </c>
      <c r="BD40" s="73" t="str">
        <f t="shared" si="32"/>
        <v/>
      </c>
      <c r="BE40" s="74" t="str">
        <f t="shared" si="33"/>
        <v>n/s</v>
      </c>
      <c r="BF40" s="127"/>
      <c r="BG40" s="73" t="str">
        <f t="shared" si="34"/>
        <v/>
      </c>
      <c r="BH40" s="74" t="str">
        <f t="shared" si="35"/>
        <v>n/s</v>
      </c>
      <c r="BI40" s="73" t="str">
        <f t="shared" si="36"/>
        <v/>
      </c>
      <c r="BJ40" s="74" t="str">
        <f t="shared" si="37"/>
        <v>n/s</v>
      </c>
      <c r="BK40" s="173"/>
      <c r="BL40" s="77">
        <f t="shared" si="98"/>
        <v>0</v>
      </c>
      <c r="BM40" s="81" t="str">
        <f t="shared" si="39"/>
        <v>n/s</v>
      </c>
      <c r="BN40" s="116">
        <f t="shared" si="40"/>
        <v>0</v>
      </c>
      <c r="BO40" s="80">
        <v>36</v>
      </c>
      <c r="BP40" s="80">
        <f t="shared" si="82"/>
        <v>-5</v>
      </c>
      <c r="BQ40" s="81" t="str">
        <f t="shared" si="41"/>
        <v>n/s</v>
      </c>
      <c r="BR40" s="116">
        <f t="shared" si="97"/>
        <v>0</v>
      </c>
      <c r="BS40" s="79">
        <f t="shared" si="43"/>
        <v>0</v>
      </c>
      <c r="BT40" s="117">
        <f t="shared" si="44"/>
        <v>31</v>
      </c>
      <c r="BU40" s="118">
        <f t="shared" si="45"/>
        <v>0</v>
      </c>
      <c r="BV40" s="80">
        <v>36</v>
      </c>
      <c r="BW40" s="80">
        <f t="shared" si="83"/>
        <v>-5</v>
      </c>
      <c r="BX40" s="81" t="str">
        <f t="shared" si="46"/>
        <v>n/s</v>
      </c>
      <c r="BY40" s="116">
        <f t="shared" si="84"/>
        <v>0</v>
      </c>
      <c r="BZ40" s="79">
        <f t="shared" si="47"/>
        <v>0</v>
      </c>
      <c r="CA40" s="117">
        <f t="shared" si="48"/>
        <v>31</v>
      </c>
      <c r="CB40" s="118">
        <f t="shared" si="49"/>
        <v>0</v>
      </c>
      <c r="CC40" s="80">
        <v>36</v>
      </c>
      <c r="CD40" s="80">
        <f t="shared" si="85"/>
        <v>-6</v>
      </c>
      <c r="CE40" s="81" t="str">
        <f t="shared" si="50"/>
        <v>n/s</v>
      </c>
      <c r="CF40" s="116">
        <f t="shared" si="51"/>
        <v>0</v>
      </c>
      <c r="CG40" s="79">
        <f t="shared" si="52"/>
        <v>0</v>
      </c>
      <c r="CH40" s="117">
        <f t="shared" si="53"/>
        <v>31</v>
      </c>
      <c r="CI40" s="118">
        <f t="shared" si="54"/>
        <v>0</v>
      </c>
      <c r="CJ40" s="80">
        <v>36</v>
      </c>
      <c r="CK40" s="80">
        <f t="shared" si="86"/>
        <v>-7</v>
      </c>
      <c r="CL40" s="81" t="str">
        <f t="shared" si="55"/>
        <v>n/s</v>
      </c>
      <c r="CM40" s="116">
        <f t="shared" si="56"/>
        <v>0</v>
      </c>
      <c r="CN40" s="79">
        <f t="shared" si="57"/>
        <v>0</v>
      </c>
      <c r="CO40" s="117">
        <f t="shared" si="58"/>
        <v>31</v>
      </c>
      <c r="CP40" s="118">
        <f t="shared" si="59"/>
        <v>0</v>
      </c>
      <c r="CQ40" s="80">
        <v>36</v>
      </c>
      <c r="CR40" s="80">
        <f t="shared" si="87"/>
        <v>-10</v>
      </c>
      <c r="CS40" s="81" t="str">
        <f t="shared" si="88"/>
        <v>n/s</v>
      </c>
      <c r="CT40" s="116">
        <f t="shared" si="60"/>
        <v>0</v>
      </c>
      <c r="CU40" s="79">
        <f t="shared" si="61"/>
        <v>0</v>
      </c>
      <c r="CV40" s="117">
        <f t="shared" si="62"/>
        <v>31</v>
      </c>
      <c r="CW40" s="118">
        <f t="shared" si="63"/>
        <v>0</v>
      </c>
      <c r="CX40" s="80">
        <v>36</v>
      </c>
      <c r="CY40" s="80">
        <f t="shared" si="89"/>
        <v>-10</v>
      </c>
      <c r="CZ40" s="81" t="str">
        <f t="shared" si="64"/>
        <v>n/s</v>
      </c>
      <c r="DA40" s="116">
        <f t="shared" si="92"/>
        <v>0</v>
      </c>
      <c r="DB40" s="79">
        <f t="shared" si="66"/>
        <v>0</v>
      </c>
      <c r="DC40" s="117">
        <f t="shared" si="67"/>
        <v>31</v>
      </c>
      <c r="DD40" s="118">
        <f t="shared" si="68"/>
        <v>0</v>
      </c>
      <c r="DE40" s="80">
        <v>36</v>
      </c>
      <c r="DF40" s="80">
        <f t="shared" si="90"/>
        <v>-10</v>
      </c>
      <c r="DG40" s="81" t="str">
        <f t="shared" si="69"/>
        <v>n/s</v>
      </c>
      <c r="DH40" s="116">
        <f t="shared" si="70"/>
        <v>0</v>
      </c>
      <c r="DI40" s="79">
        <f t="shared" si="71"/>
        <v>0</v>
      </c>
      <c r="DJ40" s="82">
        <f t="shared" si="72"/>
        <v>31</v>
      </c>
      <c r="DK40" s="118">
        <f t="shared" si="73"/>
        <v>0</v>
      </c>
      <c r="DL40" s="80">
        <v>36</v>
      </c>
      <c r="DM40" s="80">
        <f t="shared" si="91"/>
        <v>-10</v>
      </c>
      <c r="DN40" s="85">
        <f t="shared" si="74"/>
        <v>-99</v>
      </c>
      <c r="DO40" s="86"/>
      <c r="DP40" s="87">
        <f t="shared" si="75"/>
        <v>-99</v>
      </c>
      <c r="DQ40" s="88">
        <f t="shared" si="96"/>
        <v>31</v>
      </c>
      <c r="DR40" s="89">
        <f t="shared" si="77"/>
        <v>219</v>
      </c>
      <c r="DS40" s="90">
        <f t="shared" si="78"/>
        <v>-99</v>
      </c>
      <c r="DT40" s="84">
        <v>36</v>
      </c>
      <c r="DU40" s="84">
        <v>1</v>
      </c>
      <c r="DV40" s="82">
        <f t="shared" si="95"/>
        <v>31</v>
      </c>
      <c r="DW40" s="82"/>
      <c r="DX40" s="91">
        <f t="shared" si="80"/>
        <v>0</v>
      </c>
      <c r="DY40" s="92">
        <f t="shared" si="99"/>
        <v>0</v>
      </c>
    </row>
    <row r="41" spans="1:129" s="140" customFormat="1" hidden="1">
      <c r="A41" s="60">
        <v>37</v>
      </c>
      <c r="B41" s="144"/>
      <c r="C41" s="97"/>
      <c r="D41" s="97"/>
      <c r="E41" s="97"/>
      <c r="F41" s="97"/>
      <c r="G41" s="97"/>
      <c r="H41" s="97"/>
      <c r="I41" s="98"/>
      <c r="J41" s="99"/>
      <c r="K41" s="100"/>
      <c r="L41" s="101"/>
      <c r="M41" s="125"/>
      <c r="N41" s="91"/>
      <c r="O41" s="91"/>
      <c r="P41" s="134">
        <f t="shared" si="93"/>
        <v>0</v>
      </c>
      <c r="Q41" s="69"/>
      <c r="R41" s="69"/>
      <c r="S41" s="77"/>
      <c r="T41" s="71">
        <f t="shared" si="3"/>
        <v>1.127493121294596</v>
      </c>
      <c r="U41" s="71">
        <f t="shared" si="4"/>
        <v>1.1112667240389202</v>
      </c>
      <c r="V41" s="126">
        <f t="shared" si="5"/>
        <v>1.0941487664944709</v>
      </c>
      <c r="W41" s="127"/>
      <c r="X41" s="73" t="str">
        <f t="shared" si="6"/>
        <v/>
      </c>
      <c r="Y41" s="74" t="str">
        <f t="shared" si="7"/>
        <v>n/s</v>
      </c>
      <c r="Z41" s="73" t="str">
        <f t="shared" si="8"/>
        <v/>
      </c>
      <c r="AA41" s="74" t="str">
        <f t="shared" si="9"/>
        <v>n/s</v>
      </c>
      <c r="AB41" s="127"/>
      <c r="AC41" s="73" t="str">
        <f t="shared" si="10"/>
        <v/>
      </c>
      <c r="AD41" s="74" t="str">
        <f t="shared" si="11"/>
        <v>n/s</v>
      </c>
      <c r="AE41" s="73" t="str">
        <f t="shared" si="12"/>
        <v/>
      </c>
      <c r="AF41" s="74" t="str">
        <f t="shared" si="13"/>
        <v>n/s</v>
      </c>
      <c r="AG41" s="127"/>
      <c r="AH41" s="73" t="str">
        <f t="shared" si="14"/>
        <v/>
      </c>
      <c r="AI41" s="74" t="str">
        <f t="shared" si="15"/>
        <v>n/s</v>
      </c>
      <c r="AJ41" s="73" t="str">
        <f t="shared" si="16"/>
        <v/>
      </c>
      <c r="AK41" s="74" t="str">
        <f t="shared" si="17"/>
        <v>n/s</v>
      </c>
      <c r="AL41" s="127"/>
      <c r="AM41" s="73" t="str">
        <f t="shared" si="18"/>
        <v/>
      </c>
      <c r="AN41" s="74" t="str">
        <f t="shared" si="19"/>
        <v>n/s</v>
      </c>
      <c r="AO41" s="73" t="str">
        <f t="shared" si="20"/>
        <v/>
      </c>
      <c r="AP41" s="74" t="str">
        <f t="shared" si="21"/>
        <v>n/s</v>
      </c>
      <c r="AQ41" s="127"/>
      <c r="AR41" s="73" t="str">
        <f t="shared" si="22"/>
        <v/>
      </c>
      <c r="AS41" s="74" t="str">
        <f t="shared" si="23"/>
        <v>n/s</v>
      </c>
      <c r="AT41" s="73" t="str">
        <f t="shared" si="24"/>
        <v/>
      </c>
      <c r="AU41" s="74" t="str">
        <f t="shared" si="25"/>
        <v>n/s</v>
      </c>
      <c r="AV41" s="127"/>
      <c r="AW41" s="73" t="str">
        <f t="shared" si="26"/>
        <v/>
      </c>
      <c r="AX41" s="74" t="str">
        <f t="shared" si="27"/>
        <v>n/s</v>
      </c>
      <c r="AY41" s="73" t="str">
        <f t="shared" si="28"/>
        <v/>
      </c>
      <c r="AZ41" s="74" t="str">
        <f t="shared" si="29"/>
        <v>n/s</v>
      </c>
      <c r="BA41" s="127"/>
      <c r="BB41" s="73" t="str">
        <f t="shared" si="30"/>
        <v/>
      </c>
      <c r="BC41" s="74" t="str">
        <f t="shared" si="31"/>
        <v>n/s</v>
      </c>
      <c r="BD41" s="73" t="str">
        <f t="shared" si="32"/>
        <v/>
      </c>
      <c r="BE41" s="74" t="str">
        <f t="shared" si="33"/>
        <v>n/s</v>
      </c>
      <c r="BF41" s="127"/>
      <c r="BG41" s="73" t="str">
        <f t="shared" si="34"/>
        <v/>
      </c>
      <c r="BH41" s="74" t="str">
        <f t="shared" si="35"/>
        <v>n/s</v>
      </c>
      <c r="BI41" s="73" t="str">
        <f t="shared" si="36"/>
        <v/>
      </c>
      <c r="BJ41" s="74" t="str">
        <f t="shared" si="37"/>
        <v>n/s</v>
      </c>
      <c r="BK41" s="173"/>
      <c r="BL41" s="77">
        <f t="shared" si="98"/>
        <v>0</v>
      </c>
      <c r="BM41" s="81" t="str">
        <f t="shared" si="39"/>
        <v>n/s</v>
      </c>
      <c r="BN41" s="116">
        <f t="shared" si="40"/>
        <v>0</v>
      </c>
      <c r="BO41" s="80">
        <v>37</v>
      </c>
      <c r="BP41" s="80">
        <f t="shared" si="82"/>
        <v>-6</v>
      </c>
      <c r="BQ41" s="81" t="str">
        <f t="shared" si="41"/>
        <v>n/s</v>
      </c>
      <c r="BR41" s="116">
        <f t="shared" si="97"/>
        <v>0</v>
      </c>
      <c r="BS41" s="79">
        <f t="shared" si="43"/>
        <v>0</v>
      </c>
      <c r="BT41" s="117">
        <f t="shared" si="44"/>
        <v>31</v>
      </c>
      <c r="BU41" s="118">
        <f t="shared" si="45"/>
        <v>0</v>
      </c>
      <c r="BV41" s="80">
        <v>37</v>
      </c>
      <c r="BW41" s="80">
        <f t="shared" si="83"/>
        <v>-6</v>
      </c>
      <c r="BX41" s="81" t="str">
        <f t="shared" si="46"/>
        <v>n/s</v>
      </c>
      <c r="BY41" s="116">
        <f t="shared" si="84"/>
        <v>0</v>
      </c>
      <c r="BZ41" s="79">
        <f t="shared" si="47"/>
        <v>0</v>
      </c>
      <c r="CA41" s="117">
        <f t="shared" si="48"/>
        <v>31</v>
      </c>
      <c r="CB41" s="118">
        <f t="shared" si="49"/>
        <v>0</v>
      </c>
      <c r="CC41" s="80">
        <v>37</v>
      </c>
      <c r="CD41" s="80">
        <f t="shared" si="85"/>
        <v>-7</v>
      </c>
      <c r="CE41" s="81" t="str">
        <f t="shared" si="50"/>
        <v>n/s</v>
      </c>
      <c r="CF41" s="116">
        <f t="shared" si="51"/>
        <v>0</v>
      </c>
      <c r="CG41" s="79">
        <f t="shared" si="52"/>
        <v>0</v>
      </c>
      <c r="CH41" s="117">
        <f t="shared" si="53"/>
        <v>31</v>
      </c>
      <c r="CI41" s="118">
        <f t="shared" si="54"/>
        <v>0</v>
      </c>
      <c r="CJ41" s="80">
        <v>37</v>
      </c>
      <c r="CK41" s="80">
        <f t="shared" si="86"/>
        <v>-8</v>
      </c>
      <c r="CL41" s="81" t="str">
        <f t="shared" si="55"/>
        <v>n/s</v>
      </c>
      <c r="CM41" s="116">
        <f t="shared" si="56"/>
        <v>0</v>
      </c>
      <c r="CN41" s="79">
        <f t="shared" si="57"/>
        <v>0</v>
      </c>
      <c r="CO41" s="117">
        <f t="shared" si="58"/>
        <v>31</v>
      </c>
      <c r="CP41" s="118">
        <f t="shared" si="59"/>
        <v>0</v>
      </c>
      <c r="CQ41" s="80">
        <v>37</v>
      </c>
      <c r="CR41" s="80">
        <f t="shared" si="87"/>
        <v>-11</v>
      </c>
      <c r="CS41" s="81" t="str">
        <f t="shared" si="88"/>
        <v>n/s</v>
      </c>
      <c r="CT41" s="116">
        <f t="shared" si="60"/>
        <v>0</v>
      </c>
      <c r="CU41" s="79">
        <f t="shared" si="61"/>
        <v>0</v>
      </c>
      <c r="CV41" s="117">
        <f t="shared" si="62"/>
        <v>31</v>
      </c>
      <c r="CW41" s="118">
        <f t="shared" si="63"/>
        <v>0</v>
      </c>
      <c r="CX41" s="80">
        <v>37</v>
      </c>
      <c r="CY41" s="80">
        <f t="shared" si="89"/>
        <v>-11</v>
      </c>
      <c r="CZ41" s="81" t="str">
        <f t="shared" si="64"/>
        <v>n/s</v>
      </c>
      <c r="DA41" s="116">
        <f t="shared" si="92"/>
        <v>0</v>
      </c>
      <c r="DB41" s="79">
        <f t="shared" si="66"/>
        <v>0</v>
      </c>
      <c r="DC41" s="117">
        <f t="shared" si="67"/>
        <v>31</v>
      </c>
      <c r="DD41" s="118">
        <f t="shared" si="68"/>
        <v>0</v>
      </c>
      <c r="DE41" s="80">
        <v>37</v>
      </c>
      <c r="DF41" s="80">
        <f t="shared" si="90"/>
        <v>-11</v>
      </c>
      <c r="DG41" s="81" t="str">
        <f t="shared" si="69"/>
        <v>n/s</v>
      </c>
      <c r="DH41" s="116">
        <f t="shared" si="70"/>
        <v>0</v>
      </c>
      <c r="DI41" s="79">
        <f t="shared" si="71"/>
        <v>0</v>
      </c>
      <c r="DJ41" s="82">
        <f t="shared" si="72"/>
        <v>31</v>
      </c>
      <c r="DK41" s="118">
        <f t="shared" si="73"/>
        <v>0</v>
      </c>
      <c r="DL41" s="80">
        <v>37</v>
      </c>
      <c r="DM41" s="80">
        <f t="shared" si="91"/>
        <v>-11</v>
      </c>
      <c r="DN41" s="85">
        <f t="shared" si="74"/>
        <v>-99</v>
      </c>
      <c r="DO41" s="86"/>
      <c r="DP41" s="87">
        <f t="shared" si="75"/>
        <v>-99</v>
      </c>
      <c r="DQ41" s="88">
        <f t="shared" si="96"/>
        <v>31</v>
      </c>
      <c r="DR41" s="89">
        <f t="shared" si="77"/>
        <v>219</v>
      </c>
      <c r="DS41" s="90">
        <f t="shared" si="78"/>
        <v>-99</v>
      </c>
      <c r="DT41" s="84">
        <v>37</v>
      </c>
      <c r="DU41" s="84">
        <v>1</v>
      </c>
      <c r="DV41" s="82">
        <f t="shared" si="95"/>
        <v>31</v>
      </c>
      <c r="DW41" s="82"/>
      <c r="DX41" s="91">
        <f t="shared" si="80"/>
        <v>0</v>
      </c>
      <c r="DY41" s="92">
        <f t="shared" si="99"/>
        <v>0</v>
      </c>
    </row>
    <row r="42" spans="1:129" s="140" customFormat="1" hidden="1">
      <c r="A42" s="60">
        <v>38</v>
      </c>
      <c r="B42" s="47"/>
      <c r="C42" s="97"/>
      <c r="D42" s="97"/>
      <c r="E42" s="97"/>
      <c r="F42" s="97"/>
      <c r="G42" s="97"/>
      <c r="H42" s="97"/>
      <c r="I42" s="98"/>
      <c r="J42" s="99"/>
      <c r="K42" s="100"/>
      <c r="L42" s="47"/>
      <c r="M42" s="125"/>
      <c r="N42" s="91"/>
      <c r="O42" s="91"/>
      <c r="P42" s="134">
        <f t="shared" si="93"/>
        <v>0</v>
      </c>
      <c r="Q42" s="69"/>
      <c r="R42" s="69"/>
      <c r="S42" s="77"/>
      <c r="T42" s="71">
        <f t="shared" si="3"/>
        <v>1.127493121294596</v>
      </c>
      <c r="U42" s="71">
        <f t="shared" si="4"/>
        <v>1.1112667240389202</v>
      </c>
      <c r="V42" s="126">
        <f t="shared" si="5"/>
        <v>1.0941487664944709</v>
      </c>
      <c r="W42" s="127"/>
      <c r="X42" s="73" t="str">
        <f t="shared" si="6"/>
        <v/>
      </c>
      <c r="Y42" s="74" t="str">
        <f t="shared" si="7"/>
        <v>n/s</v>
      </c>
      <c r="Z42" s="73" t="str">
        <f t="shared" si="8"/>
        <v/>
      </c>
      <c r="AA42" s="74" t="str">
        <f t="shared" si="9"/>
        <v>n/s</v>
      </c>
      <c r="AB42" s="127"/>
      <c r="AC42" s="73" t="str">
        <f t="shared" si="10"/>
        <v/>
      </c>
      <c r="AD42" s="74" t="str">
        <f t="shared" si="11"/>
        <v>n/s</v>
      </c>
      <c r="AE42" s="73" t="str">
        <f t="shared" si="12"/>
        <v/>
      </c>
      <c r="AF42" s="74" t="str">
        <f t="shared" si="13"/>
        <v>n/s</v>
      </c>
      <c r="AG42" s="127"/>
      <c r="AH42" s="73" t="str">
        <f t="shared" si="14"/>
        <v/>
      </c>
      <c r="AI42" s="74" t="str">
        <f t="shared" si="15"/>
        <v>n/s</v>
      </c>
      <c r="AJ42" s="73" t="str">
        <f t="shared" si="16"/>
        <v/>
      </c>
      <c r="AK42" s="74" t="str">
        <f t="shared" si="17"/>
        <v>n/s</v>
      </c>
      <c r="AL42" s="127"/>
      <c r="AM42" s="73" t="str">
        <f t="shared" si="18"/>
        <v/>
      </c>
      <c r="AN42" s="74" t="str">
        <f t="shared" si="19"/>
        <v>n/s</v>
      </c>
      <c r="AO42" s="73" t="str">
        <f t="shared" si="20"/>
        <v/>
      </c>
      <c r="AP42" s="74" t="str">
        <f t="shared" si="21"/>
        <v>n/s</v>
      </c>
      <c r="AQ42" s="127"/>
      <c r="AR42" s="73" t="str">
        <f t="shared" si="22"/>
        <v/>
      </c>
      <c r="AS42" s="74" t="str">
        <f t="shared" si="23"/>
        <v>n/s</v>
      </c>
      <c r="AT42" s="73" t="str">
        <f t="shared" si="24"/>
        <v/>
      </c>
      <c r="AU42" s="74" t="str">
        <f t="shared" si="25"/>
        <v>n/s</v>
      </c>
      <c r="AV42" s="127"/>
      <c r="AW42" s="73" t="str">
        <f t="shared" si="26"/>
        <v/>
      </c>
      <c r="AX42" s="74" t="str">
        <f t="shared" si="27"/>
        <v>n/s</v>
      </c>
      <c r="AY42" s="73" t="str">
        <f t="shared" si="28"/>
        <v/>
      </c>
      <c r="AZ42" s="74" t="str">
        <f t="shared" si="29"/>
        <v>n/s</v>
      </c>
      <c r="BA42" s="127"/>
      <c r="BB42" s="73" t="str">
        <f t="shared" si="30"/>
        <v/>
      </c>
      <c r="BC42" s="74" t="str">
        <f t="shared" si="31"/>
        <v>n/s</v>
      </c>
      <c r="BD42" s="73" t="str">
        <f t="shared" si="32"/>
        <v/>
      </c>
      <c r="BE42" s="74" t="str">
        <f t="shared" si="33"/>
        <v>n/s</v>
      </c>
      <c r="BF42" s="127"/>
      <c r="BG42" s="73" t="str">
        <f t="shared" si="34"/>
        <v/>
      </c>
      <c r="BH42" s="74" t="str">
        <f t="shared" si="35"/>
        <v>n/s</v>
      </c>
      <c r="BI42" s="73" t="str">
        <f t="shared" si="36"/>
        <v/>
      </c>
      <c r="BJ42" s="74" t="str">
        <f t="shared" si="37"/>
        <v>n/s</v>
      </c>
      <c r="BK42" s="173"/>
      <c r="BL42" s="77">
        <f t="shared" si="98"/>
        <v>0</v>
      </c>
      <c r="BM42" s="81" t="str">
        <f t="shared" si="39"/>
        <v>n/s</v>
      </c>
      <c r="BN42" s="116">
        <f t="shared" si="40"/>
        <v>0</v>
      </c>
      <c r="BO42" s="80">
        <v>38</v>
      </c>
      <c r="BP42" s="80">
        <f t="shared" si="82"/>
        <v>-7</v>
      </c>
      <c r="BQ42" s="81" t="str">
        <f t="shared" si="41"/>
        <v>n/s</v>
      </c>
      <c r="BR42" s="116">
        <f t="shared" si="97"/>
        <v>0</v>
      </c>
      <c r="BS42" s="79">
        <f t="shared" si="43"/>
        <v>0</v>
      </c>
      <c r="BT42" s="117">
        <f t="shared" si="44"/>
        <v>31</v>
      </c>
      <c r="BU42" s="118">
        <f t="shared" si="45"/>
        <v>0</v>
      </c>
      <c r="BV42" s="80">
        <v>38</v>
      </c>
      <c r="BW42" s="80">
        <f t="shared" si="83"/>
        <v>-7</v>
      </c>
      <c r="BX42" s="81" t="str">
        <f t="shared" si="46"/>
        <v>n/s</v>
      </c>
      <c r="BY42" s="116">
        <f t="shared" si="84"/>
        <v>0</v>
      </c>
      <c r="BZ42" s="79">
        <f t="shared" si="47"/>
        <v>0</v>
      </c>
      <c r="CA42" s="117">
        <f t="shared" si="48"/>
        <v>31</v>
      </c>
      <c r="CB42" s="118">
        <f t="shared" si="49"/>
        <v>0</v>
      </c>
      <c r="CC42" s="80">
        <v>38</v>
      </c>
      <c r="CD42" s="80">
        <f t="shared" si="85"/>
        <v>-8</v>
      </c>
      <c r="CE42" s="81" t="str">
        <f t="shared" si="50"/>
        <v>n/s</v>
      </c>
      <c r="CF42" s="116">
        <f t="shared" si="51"/>
        <v>0</v>
      </c>
      <c r="CG42" s="79">
        <f t="shared" si="52"/>
        <v>0</v>
      </c>
      <c r="CH42" s="117">
        <f t="shared" si="53"/>
        <v>31</v>
      </c>
      <c r="CI42" s="118">
        <f t="shared" si="54"/>
        <v>0</v>
      </c>
      <c r="CJ42" s="80">
        <v>38</v>
      </c>
      <c r="CK42" s="80">
        <f t="shared" si="86"/>
        <v>-9</v>
      </c>
      <c r="CL42" s="81" t="str">
        <f t="shared" si="55"/>
        <v>n/s</v>
      </c>
      <c r="CM42" s="116">
        <f t="shared" si="56"/>
        <v>0</v>
      </c>
      <c r="CN42" s="79">
        <f t="shared" si="57"/>
        <v>0</v>
      </c>
      <c r="CO42" s="117">
        <f t="shared" si="58"/>
        <v>31</v>
      </c>
      <c r="CP42" s="118">
        <f t="shared" si="59"/>
        <v>0</v>
      </c>
      <c r="CQ42" s="80">
        <v>38</v>
      </c>
      <c r="CR42" s="80">
        <f t="shared" si="87"/>
        <v>-12</v>
      </c>
      <c r="CS42" s="81" t="str">
        <f t="shared" si="88"/>
        <v>n/s</v>
      </c>
      <c r="CT42" s="116">
        <f t="shared" si="60"/>
        <v>0</v>
      </c>
      <c r="CU42" s="79">
        <f t="shared" si="61"/>
        <v>0</v>
      </c>
      <c r="CV42" s="117">
        <f t="shared" si="62"/>
        <v>31</v>
      </c>
      <c r="CW42" s="118">
        <f t="shared" si="63"/>
        <v>0</v>
      </c>
      <c r="CX42" s="80">
        <v>38</v>
      </c>
      <c r="CY42" s="80">
        <f t="shared" si="89"/>
        <v>-12</v>
      </c>
      <c r="CZ42" s="81" t="str">
        <f t="shared" si="64"/>
        <v>n/s</v>
      </c>
      <c r="DA42" s="116">
        <f t="shared" si="92"/>
        <v>0</v>
      </c>
      <c r="DB42" s="79">
        <f t="shared" si="66"/>
        <v>0</v>
      </c>
      <c r="DC42" s="117">
        <f t="shared" si="67"/>
        <v>31</v>
      </c>
      <c r="DD42" s="118">
        <f t="shared" si="68"/>
        <v>0</v>
      </c>
      <c r="DE42" s="80">
        <v>38</v>
      </c>
      <c r="DF42" s="80">
        <f t="shared" si="90"/>
        <v>-12</v>
      </c>
      <c r="DG42" s="81" t="str">
        <f t="shared" si="69"/>
        <v>n/s</v>
      </c>
      <c r="DH42" s="116">
        <f t="shared" si="70"/>
        <v>0</v>
      </c>
      <c r="DI42" s="79">
        <f t="shared" si="71"/>
        <v>0</v>
      </c>
      <c r="DJ42" s="82">
        <f t="shared" si="72"/>
        <v>31</v>
      </c>
      <c r="DK42" s="118">
        <f t="shared" si="73"/>
        <v>0</v>
      </c>
      <c r="DL42" s="80">
        <v>38</v>
      </c>
      <c r="DM42" s="80">
        <f t="shared" si="91"/>
        <v>-12</v>
      </c>
      <c r="DN42" s="85">
        <f t="shared" si="74"/>
        <v>-99</v>
      </c>
      <c r="DO42" s="86"/>
      <c r="DP42" s="87">
        <f t="shared" si="75"/>
        <v>-99</v>
      </c>
      <c r="DQ42" s="88">
        <f t="shared" si="96"/>
        <v>31</v>
      </c>
      <c r="DR42" s="89">
        <f t="shared" si="77"/>
        <v>219</v>
      </c>
      <c r="DS42" s="90">
        <f t="shared" si="78"/>
        <v>-99</v>
      </c>
      <c r="DT42" s="84">
        <v>38</v>
      </c>
      <c r="DU42" s="84">
        <v>1</v>
      </c>
      <c r="DV42" s="82">
        <f t="shared" si="95"/>
        <v>31</v>
      </c>
      <c r="DW42" s="82"/>
      <c r="DX42" s="91">
        <f t="shared" si="80"/>
        <v>0</v>
      </c>
      <c r="DY42" s="92">
        <f t="shared" si="99"/>
        <v>0</v>
      </c>
    </row>
    <row r="43" spans="1:129" s="140" customFormat="1" hidden="1">
      <c r="A43" s="60">
        <v>39</v>
      </c>
      <c r="B43" s="47"/>
      <c r="C43" s="122"/>
      <c r="D43" s="122"/>
      <c r="E43" s="122"/>
      <c r="F43" s="122"/>
      <c r="G43" s="122"/>
      <c r="H43" s="122"/>
      <c r="I43" s="123"/>
      <c r="J43" s="99"/>
      <c r="K43" s="124"/>
      <c r="L43" s="47"/>
      <c r="M43" s="145"/>
      <c r="N43" s="91"/>
      <c r="O43" s="91"/>
      <c r="P43" s="134">
        <f t="shared" si="93"/>
        <v>0</v>
      </c>
      <c r="Q43" s="69"/>
      <c r="R43" s="69"/>
      <c r="S43" s="77"/>
      <c r="T43" s="71">
        <f t="shared" si="3"/>
        <v>1.127493121294596</v>
      </c>
      <c r="U43" s="71">
        <f t="shared" si="4"/>
        <v>1.1112667240389202</v>
      </c>
      <c r="V43" s="126">
        <f t="shared" si="5"/>
        <v>1.0941487664944709</v>
      </c>
      <c r="W43" s="127"/>
      <c r="X43" s="73" t="str">
        <f t="shared" si="6"/>
        <v/>
      </c>
      <c r="Y43" s="74" t="str">
        <f t="shared" si="7"/>
        <v>n/s</v>
      </c>
      <c r="Z43" s="73" t="str">
        <f t="shared" si="8"/>
        <v/>
      </c>
      <c r="AA43" s="74" t="str">
        <f t="shared" si="9"/>
        <v>n/s</v>
      </c>
      <c r="AB43" s="127"/>
      <c r="AC43" s="73" t="str">
        <f t="shared" si="10"/>
        <v/>
      </c>
      <c r="AD43" s="74" t="str">
        <f t="shared" si="11"/>
        <v>n/s</v>
      </c>
      <c r="AE43" s="73" t="str">
        <f t="shared" si="12"/>
        <v/>
      </c>
      <c r="AF43" s="74" t="str">
        <f t="shared" si="13"/>
        <v>n/s</v>
      </c>
      <c r="AG43" s="127"/>
      <c r="AH43" s="73" t="str">
        <f t="shared" si="14"/>
        <v/>
      </c>
      <c r="AI43" s="74" t="str">
        <f t="shared" si="15"/>
        <v>n/s</v>
      </c>
      <c r="AJ43" s="73" t="str">
        <f t="shared" si="16"/>
        <v/>
      </c>
      <c r="AK43" s="74" t="str">
        <f t="shared" si="17"/>
        <v>n/s</v>
      </c>
      <c r="AL43" s="127"/>
      <c r="AM43" s="73" t="str">
        <f t="shared" si="18"/>
        <v/>
      </c>
      <c r="AN43" s="74" t="str">
        <f t="shared" si="19"/>
        <v>n/s</v>
      </c>
      <c r="AO43" s="73" t="str">
        <f t="shared" si="20"/>
        <v/>
      </c>
      <c r="AP43" s="74" t="str">
        <f t="shared" si="21"/>
        <v>n/s</v>
      </c>
      <c r="AQ43" s="127"/>
      <c r="AR43" s="73" t="str">
        <f t="shared" si="22"/>
        <v/>
      </c>
      <c r="AS43" s="74" t="str">
        <f t="shared" si="23"/>
        <v>n/s</v>
      </c>
      <c r="AT43" s="73" t="str">
        <f t="shared" si="24"/>
        <v/>
      </c>
      <c r="AU43" s="74" t="str">
        <f t="shared" si="25"/>
        <v>n/s</v>
      </c>
      <c r="AV43" s="127"/>
      <c r="AW43" s="73" t="str">
        <f t="shared" si="26"/>
        <v/>
      </c>
      <c r="AX43" s="74" t="str">
        <f t="shared" si="27"/>
        <v>n/s</v>
      </c>
      <c r="AY43" s="73" t="str">
        <f t="shared" si="28"/>
        <v/>
      </c>
      <c r="AZ43" s="74" t="str">
        <f t="shared" si="29"/>
        <v>n/s</v>
      </c>
      <c r="BA43" s="127"/>
      <c r="BB43" s="73" t="str">
        <f t="shared" si="30"/>
        <v/>
      </c>
      <c r="BC43" s="74" t="str">
        <f t="shared" si="31"/>
        <v>n/s</v>
      </c>
      <c r="BD43" s="73" t="str">
        <f t="shared" si="32"/>
        <v/>
      </c>
      <c r="BE43" s="74" t="str">
        <f t="shared" si="33"/>
        <v>n/s</v>
      </c>
      <c r="BF43" s="127"/>
      <c r="BG43" s="73" t="str">
        <f t="shared" si="34"/>
        <v/>
      </c>
      <c r="BH43" s="74" t="str">
        <f t="shared" si="35"/>
        <v>n/s</v>
      </c>
      <c r="BI43" s="73" t="str">
        <f t="shared" si="36"/>
        <v/>
      </c>
      <c r="BJ43" s="74" t="str">
        <f t="shared" si="37"/>
        <v>n/s</v>
      </c>
      <c r="BK43" s="173"/>
      <c r="BL43" s="77">
        <f t="shared" si="98"/>
        <v>0</v>
      </c>
      <c r="BM43" s="81" t="str">
        <f t="shared" si="39"/>
        <v>n/s</v>
      </c>
      <c r="BN43" s="116">
        <f t="shared" si="40"/>
        <v>0</v>
      </c>
      <c r="BO43" s="80">
        <v>39</v>
      </c>
      <c r="BP43" s="80">
        <f t="shared" si="82"/>
        <v>-8</v>
      </c>
      <c r="BQ43" s="81" t="str">
        <f t="shared" si="41"/>
        <v>n/s</v>
      </c>
      <c r="BR43" s="116">
        <f t="shared" si="97"/>
        <v>0</v>
      </c>
      <c r="BS43" s="79">
        <f t="shared" si="43"/>
        <v>0</v>
      </c>
      <c r="BT43" s="117">
        <f t="shared" si="44"/>
        <v>31</v>
      </c>
      <c r="BU43" s="118">
        <f t="shared" si="45"/>
        <v>0</v>
      </c>
      <c r="BV43" s="80">
        <v>39</v>
      </c>
      <c r="BW43" s="80">
        <f t="shared" si="83"/>
        <v>-8</v>
      </c>
      <c r="BX43" s="81" t="str">
        <f t="shared" si="46"/>
        <v>n/s</v>
      </c>
      <c r="BY43" s="116">
        <f t="shared" si="84"/>
        <v>0</v>
      </c>
      <c r="BZ43" s="79">
        <f t="shared" si="47"/>
        <v>0</v>
      </c>
      <c r="CA43" s="117">
        <f t="shared" si="48"/>
        <v>31</v>
      </c>
      <c r="CB43" s="118">
        <f t="shared" si="49"/>
        <v>0</v>
      </c>
      <c r="CC43" s="80">
        <v>39</v>
      </c>
      <c r="CD43" s="80">
        <f t="shared" si="85"/>
        <v>-9</v>
      </c>
      <c r="CE43" s="81" t="str">
        <f t="shared" si="50"/>
        <v>n/s</v>
      </c>
      <c r="CF43" s="116">
        <f t="shared" si="51"/>
        <v>0</v>
      </c>
      <c r="CG43" s="79">
        <f t="shared" si="52"/>
        <v>0</v>
      </c>
      <c r="CH43" s="117">
        <f t="shared" si="53"/>
        <v>31</v>
      </c>
      <c r="CI43" s="118">
        <f t="shared" si="54"/>
        <v>0</v>
      </c>
      <c r="CJ43" s="80">
        <v>39</v>
      </c>
      <c r="CK43" s="80">
        <f t="shared" si="86"/>
        <v>-10</v>
      </c>
      <c r="CL43" s="81" t="str">
        <f t="shared" si="55"/>
        <v>n/s</v>
      </c>
      <c r="CM43" s="116">
        <f t="shared" si="56"/>
        <v>0</v>
      </c>
      <c r="CN43" s="79">
        <f t="shared" si="57"/>
        <v>0</v>
      </c>
      <c r="CO43" s="117">
        <f t="shared" si="58"/>
        <v>31</v>
      </c>
      <c r="CP43" s="118">
        <f t="shared" si="59"/>
        <v>0</v>
      </c>
      <c r="CQ43" s="80">
        <v>39</v>
      </c>
      <c r="CR43" s="80">
        <f t="shared" si="87"/>
        <v>-13</v>
      </c>
      <c r="CS43" s="81" t="str">
        <f t="shared" si="88"/>
        <v>n/s</v>
      </c>
      <c r="CT43" s="116">
        <f t="shared" si="60"/>
        <v>0</v>
      </c>
      <c r="CU43" s="79">
        <f t="shared" si="61"/>
        <v>0</v>
      </c>
      <c r="CV43" s="117">
        <f t="shared" si="62"/>
        <v>31</v>
      </c>
      <c r="CW43" s="118">
        <f t="shared" si="63"/>
        <v>0</v>
      </c>
      <c r="CX43" s="80">
        <v>39</v>
      </c>
      <c r="CY43" s="80">
        <f t="shared" si="89"/>
        <v>-13</v>
      </c>
      <c r="CZ43" s="81" t="str">
        <f t="shared" si="64"/>
        <v>n/s</v>
      </c>
      <c r="DA43" s="116">
        <f t="shared" si="92"/>
        <v>0</v>
      </c>
      <c r="DB43" s="79">
        <f t="shared" si="66"/>
        <v>0</v>
      </c>
      <c r="DC43" s="117">
        <f t="shared" si="67"/>
        <v>31</v>
      </c>
      <c r="DD43" s="118">
        <f t="shared" si="68"/>
        <v>0</v>
      </c>
      <c r="DE43" s="80">
        <v>39</v>
      </c>
      <c r="DF43" s="80">
        <f t="shared" si="90"/>
        <v>-13</v>
      </c>
      <c r="DG43" s="81" t="str">
        <f t="shared" si="69"/>
        <v>n/s</v>
      </c>
      <c r="DH43" s="116">
        <f t="shared" si="70"/>
        <v>0</v>
      </c>
      <c r="DI43" s="79">
        <f t="shared" si="71"/>
        <v>0</v>
      </c>
      <c r="DJ43" s="82">
        <f t="shared" si="72"/>
        <v>31</v>
      </c>
      <c r="DK43" s="118">
        <f t="shared" si="73"/>
        <v>0</v>
      </c>
      <c r="DL43" s="80">
        <v>39</v>
      </c>
      <c r="DM43" s="80">
        <f t="shared" si="91"/>
        <v>-13</v>
      </c>
      <c r="DN43" s="85">
        <f t="shared" si="74"/>
        <v>-99</v>
      </c>
      <c r="DO43" s="86"/>
      <c r="DP43" s="87">
        <f t="shared" si="75"/>
        <v>-99</v>
      </c>
      <c r="DQ43" s="88">
        <f t="shared" si="96"/>
        <v>31</v>
      </c>
      <c r="DR43" s="89">
        <f t="shared" si="77"/>
        <v>219</v>
      </c>
      <c r="DS43" s="90">
        <f t="shared" si="78"/>
        <v>-99</v>
      </c>
      <c r="DT43" s="84">
        <v>39</v>
      </c>
      <c r="DU43" s="84">
        <v>1</v>
      </c>
      <c r="DV43" s="82">
        <f t="shared" si="95"/>
        <v>31</v>
      </c>
      <c r="DW43" s="82"/>
      <c r="DX43" s="91">
        <f t="shared" si="80"/>
        <v>0</v>
      </c>
      <c r="DY43" s="92">
        <f t="shared" si="99"/>
        <v>0</v>
      </c>
    </row>
    <row r="44" spans="1:129" s="140" customFormat="1" hidden="1">
      <c r="A44" s="60">
        <v>40</v>
      </c>
      <c r="B44" s="47"/>
      <c r="C44" s="122"/>
      <c r="D44" s="122"/>
      <c r="E44" s="122"/>
      <c r="F44" s="122"/>
      <c r="G44" s="122"/>
      <c r="H44" s="122"/>
      <c r="I44" s="123"/>
      <c r="J44" s="99"/>
      <c r="K44" s="124"/>
      <c r="L44" s="66"/>
      <c r="M44" s="145"/>
      <c r="N44" s="91"/>
      <c r="O44" s="91"/>
      <c r="P44" s="134">
        <f t="shared" si="93"/>
        <v>0</v>
      </c>
      <c r="Q44" s="69"/>
      <c r="R44" s="69"/>
      <c r="S44" s="93"/>
      <c r="T44" s="71">
        <f t="shared" si="3"/>
        <v>1.127493121294596</v>
      </c>
      <c r="U44" s="71">
        <f t="shared" si="4"/>
        <v>1.1112667240389202</v>
      </c>
      <c r="V44" s="126">
        <f t="shared" si="5"/>
        <v>1.0941487664944709</v>
      </c>
      <c r="W44" s="127"/>
      <c r="X44" s="73" t="str">
        <f t="shared" si="6"/>
        <v/>
      </c>
      <c r="Y44" s="74" t="str">
        <f t="shared" si="7"/>
        <v>n/s</v>
      </c>
      <c r="Z44" s="73" t="str">
        <f t="shared" si="8"/>
        <v/>
      </c>
      <c r="AA44" s="74" t="str">
        <f t="shared" si="9"/>
        <v>n/s</v>
      </c>
      <c r="AB44" s="127"/>
      <c r="AC44" s="73" t="str">
        <f t="shared" si="10"/>
        <v/>
      </c>
      <c r="AD44" s="74" t="str">
        <f t="shared" si="11"/>
        <v>n/s</v>
      </c>
      <c r="AE44" s="73" t="str">
        <f t="shared" si="12"/>
        <v/>
      </c>
      <c r="AF44" s="74" t="str">
        <f t="shared" si="13"/>
        <v>n/s</v>
      </c>
      <c r="AG44" s="127"/>
      <c r="AH44" s="73" t="str">
        <f t="shared" si="14"/>
        <v/>
      </c>
      <c r="AI44" s="74" t="str">
        <f t="shared" si="15"/>
        <v>n/s</v>
      </c>
      <c r="AJ44" s="73" t="str">
        <f t="shared" si="16"/>
        <v/>
      </c>
      <c r="AK44" s="74" t="str">
        <f t="shared" si="17"/>
        <v>n/s</v>
      </c>
      <c r="AL44" s="127"/>
      <c r="AM44" s="73" t="str">
        <f t="shared" si="18"/>
        <v/>
      </c>
      <c r="AN44" s="74" t="str">
        <f t="shared" si="19"/>
        <v>n/s</v>
      </c>
      <c r="AO44" s="73" t="str">
        <f t="shared" si="20"/>
        <v/>
      </c>
      <c r="AP44" s="74" t="str">
        <f t="shared" si="21"/>
        <v>n/s</v>
      </c>
      <c r="AQ44" s="127"/>
      <c r="AR44" s="73" t="str">
        <f t="shared" si="22"/>
        <v/>
      </c>
      <c r="AS44" s="74" t="str">
        <f t="shared" si="23"/>
        <v>n/s</v>
      </c>
      <c r="AT44" s="73" t="str">
        <f t="shared" si="24"/>
        <v/>
      </c>
      <c r="AU44" s="74" t="str">
        <f t="shared" si="25"/>
        <v>n/s</v>
      </c>
      <c r="AV44" s="127"/>
      <c r="AW44" s="73" t="str">
        <f t="shared" si="26"/>
        <v/>
      </c>
      <c r="AX44" s="74" t="str">
        <f t="shared" si="27"/>
        <v>n/s</v>
      </c>
      <c r="AY44" s="73" t="str">
        <f t="shared" si="28"/>
        <v/>
      </c>
      <c r="AZ44" s="74" t="str">
        <f t="shared" si="29"/>
        <v>n/s</v>
      </c>
      <c r="BA44" s="127"/>
      <c r="BB44" s="73" t="str">
        <f t="shared" si="30"/>
        <v/>
      </c>
      <c r="BC44" s="74" t="str">
        <f t="shared" si="31"/>
        <v>n/s</v>
      </c>
      <c r="BD44" s="73" t="str">
        <f t="shared" si="32"/>
        <v/>
      </c>
      <c r="BE44" s="74" t="str">
        <f t="shared" si="33"/>
        <v>n/s</v>
      </c>
      <c r="BF44" s="127"/>
      <c r="BG44" s="73" t="str">
        <f t="shared" si="34"/>
        <v/>
      </c>
      <c r="BH44" s="74" t="str">
        <f t="shared" si="35"/>
        <v>n/s</v>
      </c>
      <c r="BI44" s="73" t="str">
        <f t="shared" si="36"/>
        <v/>
      </c>
      <c r="BJ44" s="74" t="str">
        <f t="shared" si="37"/>
        <v>n/s</v>
      </c>
      <c r="BK44" s="173"/>
      <c r="BL44" s="77">
        <f t="shared" si="98"/>
        <v>0</v>
      </c>
      <c r="BM44" s="81" t="str">
        <f t="shared" si="39"/>
        <v>n/s</v>
      </c>
      <c r="BN44" s="116">
        <f t="shared" si="40"/>
        <v>0</v>
      </c>
      <c r="BO44" s="80">
        <v>40</v>
      </c>
      <c r="BP44" s="80">
        <f t="shared" si="82"/>
        <v>-9</v>
      </c>
      <c r="BQ44" s="81" t="str">
        <f t="shared" si="41"/>
        <v>n/s</v>
      </c>
      <c r="BR44" s="116">
        <f t="shared" si="97"/>
        <v>0</v>
      </c>
      <c r="BS44" s="79">
        <f t="shared" si="43"/>
        <v>0</v>
      </c>
      <c r="BT44" s="117">
        <f t="shared" si="44"/>
        <v>31</v>
      </c>
      <c r="BU44" s="118">
        <f t="shared" si="45"/>
        <v>0</v>
      </c>
      <c r="BV44" s="80">
        <v>40</v>
      </c>
      <c r="BW44" s="80">
        <f t="shared" si="83"/>
        <v>-9</v>
      </c>
      <c r="BX44" s="81" t="str">
        <f t="shared" si="46"/>
        <v>n/s</v>
      </c>
      <c r="BY44" s="116">
        <f t="shared" si="84"/>
        <v>0</v>
      </c>
      <c r="BZ44" s="79">
        <f t="shared" si="47"/>
        <v>0</v>
      </c>
      <c r="CA44" s="117">
        <f t="shared" si="48"/>
        <v>31</v>
      </c>
      <c r="CB44" s="118">
        <f t="shared" si="49"/>
        <v>0</v>
      </c>
      <c r="CC44" s="80">
        <v>40</v>
      </c>
      <c r="CD44" s="80">
        <f t="shared" si="85"/>
        <v>-10</v>
      </c>
      <c r="CE44" s="81" t="str">
        <f t="shared" si="50"/>
        <v>n/s</v>
      </c>
      <c r="CF44" s="116">
        <f t="shared" si="51"/>
        <v>0</v>
      </c>
      <c r="CG44" s="79">
        <f t="shared" si="52"/>
        <v>0</v>
      </c>
      <c r="CH44" s="117">
        <f t="shared" si="53"/>
        <v>31</v>
      </c>
      <c r="CI44" s="118">
        <f t="shared" si="54"/>
        <v>0</v>
      </c>
      <c r="CJ44" s="80">
        <v>40</v>
      </c>
      <c r="CK44" s="80">
        <f t="shared" si="86"/>
        <v>-11</v>
      </c>
      <c r="CL44" s="81" t="str">
        <f t="shared" si="55"/>
        <v>n/s</v>
      </c>
      <c r="CM44" s="116">
        <f t="shared" si="56"/>
        <v>0</v>
      </c>
      <c r="CN44" s="79">
        <f t="shared" si="57"/>
        <v>0</v>
      </c>
      <c r="CO44" s="117">
        <f t="shared" si="58"/>
        <v>31</v>
      </c>
      <c r="CP44" s="118">
        <f t="shared" si="59"/>
        <v>0</v>
      </c>
      <c r="CQ44" s="80">
        <v>40</v>
      </c>
      <c r="CR44" s="80">
        <f t="shared" si="87"/>
        <v>-14</v>
      </c>
      <c r="CS44" s="81" t="str">
        <f t="shared" si="88"/>
        <v>n/s</v>
      </c>
      <c r="CT44" s="116">
        <f t="shared" si="60"/>
        <v>0</v>
      </c>
      <c r="CU44" s="79">
        <f t="shared" si="61"/>
        <v>0</v>
      </c>
      <c r="CV44" s="117"/>
      <c r="CW44" s="118">
        <f t="shared" si="63"/>
        <v>0</v>
      </c>
      <c r="CX44" s="80">
        <v>40</v>
      </c>
      <c r="CY44" s="80">
        <f t="shared" si="89"/>
        <v>-14</v>
      </c>
      <c r="CZ44" s="81" t="str">
        <f t="shared" si="64"/>
        <v>n/s</v>
      </c>
      <c r="DA44" s="116">
        <f t="shared" si="92"/>
        <v>0</v>
      </c>
      <c r="DB44" s="79">
        <f t="shared" si="66"/>
        <v>0</v>
      </c>
      <c r="DC44" s="117">
        <f t="shared" si="67"/>
        <v>31</v>
      </c>
      <c r="DD44" s="118">
        <f t="shared" si="68"/>
        <v>0</v>
      </c>
      <c r="DE44" s="80">
        <v>40</v>
      </c>
      <c r="DF44" s="80">
        <f t="shared" si="90"/>
        <v>-14</v>
      </c>
      <c r="DG44" s="81" t="str">
        <f t="shared" si="69"/>
        <v>n/s</v>
      </c>
      <c r="DH44" s="116">
        <f t="shared" si="70"/>
        <v>0</v>
      </c>
      <c r="DI44" s="79">
        <f t="shared" si="71"/>
        <v>0</v>
      </c>
      <c r="DJ44" s="82">
        <f t="shared" si="72"/>
        <v>31</v>
      </c>
      <c r="DK44" s="118">
        <f t="shared" si="73"/>
        <v>0</v>
      </c>
      <c r="DL44" s="80">
        <v>40</v>
      </c>
      <c r="DM44" s="80">
        <f t="shared" si="91"/>
        <v>-14</v>
      </c>
      <c r="DN44" s="85">
        <f t="shared" si="74"/>
        <v>-99</v>
      </c>
      <c r="DO44" s="86"/>
      <c r="DP44" s="87">
        <f t="shared" si="75"/>
        <v>-99</v>
      </c>
      <c r="DQ44" s="88">
        <f t="shared" si="96"/>
        <v>31</v>
      </c>
      <c r="DR44" s="89">
        <f t="shared" si="77"/>
        <v>219</v>
      </c>
      <c r="DS44" s="90">
        <f t="shared" si="78"/>
        <v>-99</v>
      </c>
      <c r="DT44" s="84">
        <v>40</v>
      </c>
      <c r="DU44" s="84">
        <v>1</v>
      </c>
      <c r="DV44" s="82">
        <f t="shared" si="95"/>
        <v>31</v>
      </c>
      <c r="DW44" s="82"/>
      <c r="DX44" s="91">
        <f t="shared" si="80"/>
        <v>0</v>
      </c>
      <c r="DY44" s="92">
        <f t="shared" si="99"/>
        <v>0</v>
      </c>
    </row>
    <row r="45" spans="1:129" hidden="1">
      <c r="P45" s="146"/>
      <c r="T45" s="93">
        <f t="shared" si="3"/>
        <v>1.127493121294596</v>
      </c>
      <c r="U45" s="93">
        <f t="shared" si="4"/>
        <v>1.1112667240389202</v>
      </c>
      <c r="V45" s="93">
        <f t="shared" si="5"/>
        <v>1.0941487664944709</v>
      </c>
      <c r="Z45" s="93" t="str">
        <f t="shared" si="8"/>
        <v/>
      </c>
      <c r="AE45" s="93" t="str">
        <f t="shared" si="12"/>
        <v/>
      </c>
      <c r="AJ45" s="93" t="str">
        <f t="shared" si="16"/>
        <v/>
      </c>
      <c r="AO45" s="93" t="str">
        <f t="shared" si="20"/>
        <v/>
      </c>
      <c r="AT45" s="93" t="str">
        <f t="shared" si="24"/>
        <v/>
      </c>
      <c r="AY45" s="93" t="str">
        <f t="shared" si="28"/>
        <v/>
      </c>
      <c r="BD45" s="93" t="str">
        <f t="shared" si="32"/>
        <v/>
      </c>
      <c r="BI45" s="93" t="str">
        <f t="shared" si="36"/>
        <v/>
      </c>
      <c r="BL45" s="147" t="s">
        <v>132</v>
      </c>
      <c r="BM45" s="148">
        <f>SUMIF(BM5:BM44,"&gt;0",$DU$5:$DU$44)+SUMIF(BM5:BM44,"n/f",$DU$5:$DU$44)</f>
        <v>30</v>
      </c>
      <c r="BN45" s="149"/>
      <c r="BO45" s="149"/>
      <c r="BP45" s="149"/>
      <c r="BQ45" s="148">
        <f>SUMIF(BQ5:BQ44,"&gt;0",$DU$5:$DU$44)+SUMIF(BQ5:BQ44,"n/f",$DU$5:$DU$44)</f>
        <v>30</v>
      </c>
      <c r="BR45" s="150"/>
      <c r="BS45" s="151"/>
      <c r="BT45" s="152"/>
      <c r="BU45" s="149"/>
      <c r="BV45" s="149"/>
      <c r="BW45" s="149"/>
      <c r="BX45" s="148">
        <f>SUMIF(BX5:BX44,"&gt;0",$DU$5:$DU$44)+SUMIF(BX5:BX44,"n/f",$DU$5:$DU$44)</f>
        <v>29</v>
      </c>
      <c r="BY45" s="150"/>
      <c r="BZ45" s="151"/>
      <c r="CA45" s="152"/>
      <c r="CB45" s="149"/>
      <c r="CC45" s="149"/>
      <c r="CD45" s="149"/>
      <c r="CE45" s="148">
        <f>SUMIF(CE5:CE44,"&gt;0",$DU$5:$DU$44)+SUMIF(CE5:CE44,"n/f",$DU$5:$DU$44)</f>
        <v>28</v>
      </c>
      <c r="CF45" s="150"/>
      <c r="CG45" s="151"/>
      <c r="CH45" s="152"/>
      <c r="CI45" s="149"/>
      <c r="CJ45" s="149"/>
      <c r="CK45" s="149"/>
      <c r="CL45" s="148">
        <f>SUMIF(CL5:CL44,"&gt;0",$DU$5:$DU$44)+SUMIF(CL5:CL44,"n/f",$DU$5:$DU$44)</f>
        <v>25</v>
      </c>
      <c r="CM45" s="150"/>
      <c r="CN45" s="151"/>
      <c r="CO45" s="152"/>
      <c r="CP45" s="149"/>
      <c r="CQ45" s="149"/>
      <c r="CR45" s="149"/>
      <c r="CS45" s="148">
        <f>SUMIF(CS5:CS44,"&gt;0",$DU$5:$DU$44)+SUMIF(CS5:CS44,"n/f",$DU$5:$DU$44)</f>
        <v>25</v>
      </c>
      <c r="CT45" s="150"/>
      <c r="CU45" s="151"/>
      <c r="CV45" s="152"/>
      <c r="CW45" s="149"/>
      <c r="CX45" s="149"/>
      <c r="CY45" s="149"/>
      <c r="CZ45" s="148">
        <f>SUMIF(CZ5:CZ44,"&gt;0",$DU$5:$DU$44)+SUMIF(CZ5:CZ44,"n/f",$DU$5:$DU$44)</f>
        <v>25</v>
      </c>
      <c r="DA45" s="150"/>
      <c r="DB45" s="151"/>
      <c r="DC45" s="152"/>
      <c r="DD45" s="149"/>
      <c r="DE45" s="149"/>
      <c r="DF45" s="149"/>
      <c r="DG45" s="148">
        <f>SUMIF(DG5:DG44,"&gt;0",$DU$5:$DU$44)+SUMIF(DG5:DG44,"n/f",$DU$5:$DU$44)</f>
        <v>27</v>
      </c>
      <c r="DH45" s="150"/>
      <c r="DI45" s="151"/>
      <c r="DJ45" s="152"/>
      <c r="DK45" s="149"/>
      <c r="DL45" s="149"/>
      <c r="DM45" s="149"/>
      <c r="DN45" s="153"/>
      <c r="DO45" s="153"/>
      <c r="DP45" s="154"/>
      <c r="DQ45" s="116"/>
      <c r="DR45" s="150"/>
      <c r="DS45" s="149"/>
      <c r="DT45" s="149"/>
      <c r="DU45" s="149"/>
      <c r="DV45" s="150"/>
      <c r="DW45" s="150"/>
      <c r="DX45" s="150"/>
    </row>
  </sheetData>
  <autoFilter ref="R1:R45">
    <filterColumn colId="0">
      <filters>
        <filter val="A"/>
      </filters>
    </filterColumn>
  </autoFilter>
  <mergeCells count="44">
    <mergeCell ref="T1:V1"/>
    <mergeCell ref="X1:X4"/>
    <mergeCell ref="Y1:Y4"/>
    <mergeCell ref="Z1:Z3"/>
    <mergeCell ref="AI1:AI4"/>
    <mergeCell ref="AJ1:AJ3"/>
    <mergeCell ref="AK1:AK4"/>
    <mergeCell ref="AA1:AA4"/>
    <mergeCell ref="AC1:AC4"/>
    <mergeCell ref="AD1:AD4"/>
    <mergeCell ref="AE1:AE3"/>
    <mergeCell ref="AU1:AU4"/>
    <mergeCell ref="AM1:AM4"/>
    <mergeCell ref="AN1:AN4"/>
    <mergeCell ref="AO1:AO3"/>
    <mergeCell ref="AP1:AP4"/>
    <mergeCell ref="AF1:AF4"/>
    <mergeCell ref="AR1:AR4"/>
    <mergeCell ref="AS1:AS4"/>
    <mergeCell ref="AT1:AT3"/>
    <mergeCell ref="AH1:AH4"/>
    <mergeCell ref="AW1:AW4"/>
    <mergeCell ref="AX1:AX4"/>
    <mergeCell ref="AY1:AY3"/>
    <mergeCell ref="BE1:BE4"/>
    <mergeCell ref="AZ1:AZ4"/>
    <mergeCell ref="BB1:BB4"/>
    <mergeCell ref="BC1:BC4"/>
    <mergeCell ref="BD1:BD3"/>
    <mergeCell ref="BG1:BG4"/>
    <mergeCell ref="BH1:BH4"/>
    <mergeCell ref="BI1:BI3"/>
    <mergeCell ref="BJ1:BJ4"/>
    <mergeCell ref="BK1:BK44"/>
    <mergeCell ref="DP1:DP4"/>
    <mergeCell ref="DG3:DJ4"/>
    <mergeCell ref="CZ3:DC4"/>
    <mergeCell ref="CS3:CV4"/>
    <mergeCell ref="BL3:BN4"/>
    <mergeCell ref="CL3:CO4"/>
    <mergeCell ref="CE3:CH4"/>
    <mergeCell ref="BX3:CA4"/>
    <mergeCell ref="BQ3:BT4"/>
    <mergeCell ref="DR1:DR4"/>
  </mergeCells>
  <phoneticPr fontId="0" type="noConversion"/>
  <pageMargins left="0.2" right="0.21" top="0.23" bottom="0.2" header="0.17" footer="0.17"/>
  <pageSetup scale="11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1" filterMode="1"/>
  <dimension ref="A1:DY45"/>
  <sheetViews>
    <sheetView zoomScale="75" workbookViewId="0">
      <pane xSplit="19" ySplit="1" topLeftCell="DC2" activePane="bottomRight" state="frozen"/>
      <selection pane="topRight" activeCell="U1" sqref="U1"/>
      <selection pane="bottomLeft" activeCell="A2" sqref="A2"/>
      <selection pane="bottomRight" activeCell="B1" sqref="B1"/>
    </sheetView>
  </sheetViews>
  <sheetFormatPr defaultRowHeight="12.75"/>
  <cols>
    <col min="1" max="1" width="3" style="93" bestFit="1" customWidth="1"/>
    <col min="2" max="2" width="16.5703125" style="93" customWidth="1"/>
    <col min="3" max="11" width="6.140625" style="93" customWidth="1"/>
    <col min="12" max="12" width="4.5703125" style="93" bestFit="1" customWidth="1"/>
    <col min="13" max="13" width="4.42578125" style="93" bestFit="1" customWidth="1"/>
    <col min="14" max="14" width="12.7109375" style="93" customWidth="1"/>
    <col min="15" max="15" width="19.5703125" style="93" customWidth="1"/>
    <col min="16" max="16" width="5.140625" style="93" bestFit="1" customWidth="1"/>
    <col min="17" max="17" width="3.28515625" style="93" hidden="1" customWidth="1"/>
    <col min="18" max="18" width="3.28515625" style="93" customWidth="1"/>
    <col min="19" max="19" width="3.140625" style="93" bestFit="1" customWidth="1"/>
    <col min="20" max="22" width="9.28515625" style="93" bestFit="1" customWidth="1"/>
    <col min="23" max="23" width="8.7109375" style="93" customWidth="1"/>
    <col min="24" max="24" width="7.5703125" style="93" bestFit="1" customWidth="1"/>
    <col min="25" max="25" width="6" style="93" customWidth="1"/>
    <col min="26" max="26" width="8" style="93" bestFit="1" customWidth="1"/>
    <col min="27" max="27" width="5.85546875" style="93" customWidth="1"/>
    <col min="28" max="28" width="8.7109375" style="93" bestFit="1" customWidth="1"/>
    <col min="29" max="30" width="7.5703125" style="93" bestFit="1" customWidth="1"/>
    <col min="31" max="31" width="9.85546875" style="93" bestFit="1" customWidth="1"/>
    <col min="32" max="32" width="5.85546875" style="93" customWidth="1"/>
    <col min="33" max="33" width="8.7109375" style="93" bestFit="1" customWidth="1"/>
    <col min="34" max="34" width="7.5703125" style="93" bestFit="1" customWidth="1"/>
    <col min="35" max="35" width="6" style="93" customWidth="1"/>
    <col min="36" max="36" width="9.85546875" style="93" bestFit="1" customWidth="1"/>
    <col min="37" max="37" width="5.85546875" style="93" customWidth="1"/>
    <col min="38" max="38" width="8.7109375" style="93" bestFit="1" customWidth="1"/>
    <col min="39" max="39" width="7.5703125" style="93" bestFit="1" customWidth="1"/>
    <col min="40" max="40" width="6" style="93" customWidth="1"/>
    <col min="41" max="41" width="9.85546875" style="93" bestFit="1" customWidth="1"/>
    <col min="42" max="42" width="5.85546875" style="93" customWidth="1"/>
    <col min="43" max="43" width="8.7109375" style="93" bestFit="1" customWidth="1"/>
    <col min="44" max="44" width="7.5703125" style="93" bestFit="1" customWidth="1"/>
    <col min="45" max="45" width="6" style="93" customWidth="1"/>
    <col min="46" max="46" width="9.85546875" style="93" bestFit="1" customWidth="1"/>
    <col min="47" max="47" width="5.85546875" style="93" customWidth="1"/>
    <col min="48" max="48" width="8.7109375" style="93" bestFit="1" customWidth="1"/>
    <col min="49" max="49" width="7.5703125" style="93" bestFit="1" customWidth="1"/>
    <col min="50" max="50" width="6" style="93" customWidth="1"/>
    <col min="51" max="51" width="9.85546875" style="93" bestFit="1" customWidth="1"/>
    <col min="52" max="52" width="5.85546875" style="93" customWidth="1"/>
    <col min="53" max="53" width="8.7109375" style="93" bestFit="1" customWidth="1"/>
    <col min="54" max="54" width="7.5703125" style="93" bestFit="1" customWidth="1"/>
    <col min="55" max="55" width="6" style="93" customWidth="1"/>
    <col min="56" max="56" width="9.85546875" style="93" bestFit="1" customWidth="1"/>
    <col min="57" max="57" width="5.85546875" style="93" customWidth="1"/>
    <col min="58" max="58" width="8.7109375" style="93" bestFit="1" customWidth="1"/>
    <col min="59" max="59" width="7.5703125" style="93" bestFit="1" customWidth="1"/>
    <col min="60" max="60" width="6" style="93" customWidth="1"/>
    <col min="61" max="61" width="9.85546875" style="93" bestFit="1" customWidth="1"/>
    <col min="62" max="62" width="5.85546875" style="93" customWidth="1"/>
    <col min="63" max="63" width="5" style="93" customWidth="1"/>
    <col min="64" max="64" width="3.5703125" style="46" bestFit="1" customWidth="1"/>
    <col min="65" max="65" width="6" style="155" bestFit="1" customWidth="1"/>
    <col min="66" max="66" width="7" style="46" customWidth="1"/>
    <col min="67" max="68" width="1.140625" style="46" customWidth="1"/>
    <col min="69" max="69" width="7.7109375" style="155" bestFit="1" customWidth="1"/>
    <col min="70" max="72" width="7" style="46" customWidth="1"/>
    <col min="73" max="75" width="1.28515625" style="46" customWidth="1"/>
    <col min="76" max="76" width="7.7109375" style="155" bestFit="1" customWidth="1"/>
    <col min="77" max="79" width="7" style="46" customWidth="1"/>
    <col min="80" max="82" width="1.28515625" style="46" customWidth="1"/>
    <col min="83" max="83" width="7.7109375" style="155" bestFit="1" customWidth="1"/>
    <col min="84" max="86" width="7" style="46" customWidth="1"/>
    <col min="87" max="89" width="1.28515625" style="46" customWidth="1"/>
    <col min="90" max="90" width="7.7109375" style="155" bestFit="1" customWidth="1"/>
    <col min="91" max="93" width="7" style="46" customWidth="1"/>
    <col min="94" max="96" width="1.28515625" style="46" customWidth="1"/>
    <col min="97" max="97" width="7.7109375" style="155" bestFit="1" customWidth="1"/>
    <col min="98" max="100" width="7" style="46" customWidth="1"/>
    <col min="101" max="103" width="1.28515625" style="46" customWidth="1"/>
    <col min="104" max="104" width="7.7109375" style="155" bestFit="1" customWidth="1"/>
    <col min="105" max="107" width="7" style="46" customWidth="1"/>
    <col min="108" max="110" width="1.28515625" style="46" customWidth="1"/>
    <col min="111" max="111" width="7.7109375" style="155" bestFit="1" customWidth="1"/>
    <col min="112" max="112" width="7" style="46" customWidth="1"/>
    <col min="113" max="113" width="7.42578125" style="46" customWidth="1"/>
    <col min="114" max="114" width="7" style="46" customWidth="1"/>
    <col min="115" max="117" width="1.28515625" style="46" customWidth="1"/>
    <col min="118" max="118" width="6.28515625" style="155" bestFit="1" customWidth="1"/>
    <col min="119" max="119" width="4.7109375" style="155" bestFit="1" customWidth="1"/>
    <col min="120" max="120" width="7.85546875" style="46" bestFit="1" customWidth="1"/>
    <col min="121" max="121" width="3.7109375" style="46" bestFit="1" customWidth="1"/>
    <col min="122" max="122" width="5.85546875" style="46" bestFit="1" customWidth="1"/>
    <col min="123" max="125" width="1" style="46" customWidth="1"/>
    <col min="126" max="126" width="3.5703125" style="46" bestFit="1" customWidth="1"/>
    <col min="127" max="127" width="6.5703125" style="46" customWidth="1"/>
    <col min="128" max="128" width="18.85546875" style="46" bestFit="1" customWidth="1"/>
    <col min="129" max="129" width="4.140625" style="46" customWidth="1"/>
    <col min="130" max="16384" width="9.140625" style="93"/>
  </cols>
  <sheetData>
    <row r="1" spans="1:129" s="1" customFormat="1" ht="50.25" customHeight="1" thickBot="1">
      <c r="B1" s="2">
        <v>39942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4" t="s">
        <v>7</v>
      </c>
      <c r="K1" s="5" t="s">
        <v>8</v>
      </c>
      <c r="L1" s="6" t="s">
        <v>9</v>
      </c>
      <c r="M1" s="7" t="s">
        <v>10</v>
      </c>
      <c r="O1" s="8" t="s">
        <v>11</v>
      </c>
      <c r="P1" s="9" t="s">
        <v>8</v>
      </c>
      <c r="Q1" s="10" t="s">
        <v>12</v>
      </c>
      <c r="R1" s="11" t="s">
        <v>13</v>
      </c>
      <c r="S1" s="11" t="s">
        <v>14</v>
      </c>
      <c r="T1" s="158" t="s">
        <v>15</v>
      </c>
      <c r="U1" s="159"/>
      <c r="V1" s="160"/>
      <c r="W1" s="12" t="s">
        <v>16</v>
      </c>
      <c r="X1" s="161" t="s">
        <v>17</v>
      </c>
      <c r="Y1" s="164" t="s">
        <v>18</v>
      </c>
      <c r="Z1" s="167" t="s">
        <v>19</v>
      </c>
      <c r="AA1" s="164" t="s">
        <v>20</v>
      </c>
      <c r="AB1" s="12" t="s">
        <v>21</v>
      </c>
      <c r="AC1" s="161" t="s">
        <v>17</v>
      </c>
      <c r="AD1" s="164" t="s">
        <v>18</v>
      </c>
      <c r="AE1" s="167" t="s">
        <v>19</v>
      </c>
      <c r="AF1" s="164" t="s">
        <v>20</v>
      </c>
      <c r="AG1" s="12" t="s">
        <v>22</v>
      </c>
      <c r="AH1" s="161" t="s">
        <v>17</v>
      </c>
      <c r="AI1" s="164" t="s">
        <v>18</v>
      </c>
      <c r="AJ1" s="167" t="s">
        <v>19</v>
      </c>
      <c r="AK1" s="164" t="s">
        <v>20</v>
      </c>
      <c r="AL1" s="12" t="s">
        <v>23</v>
      </c>
      <c r="AM1" s="161" t="s">
        <v>17</v>
      </c>
      <c r="AN1" s="164" t="s">
        <v>18</v>
      </c>
      <c r="AO1" s="167" t="s">
        <v>19</v>
      </c>
      <c r="AP1" s="164" t="s">
        <v>20</v>
      </c>
      <c r="AQ1" s="12" t="s">
        <v>24</v>
      </c>
      <c r="AR1" s="161" t="s">
        <v>17</v>
      </c>
      <c r="AS1" s="164" t="s">
        <v>18</v>
      </c>
      <c r="AT1" s="167" t="s">
        <v>19</v>
      </c>
      <c r="AU1" s="164" t="s">
        <v>20</v>
      </c>
      <c r="AV1" s="12" t="s">
        <v>25</v>
      </c>
      <c r="AW1" s="161" t="s">
        <v>17</v>
      </c>
      <c r="AX1" s="164" t="s">
        <v>18</v>
      </c>
      <c r="AY1" s="167" t="s">
        <v>19</v>
      </c>
      <c r="AZ1" s="164" t="s">
        <v>20</v>
      </c>
      <c r="BA1" s="12" t="s">
        <v>26</v>
      </c>
      <c r="BB1" s="161" t="s">
        <v>17</v>
      </c>
      <c r="BC1" s="164" t="s">
        <v>18</v>
      </c>
      <c r="BD1" s="167" t="s">
        <v>19</v>
      </c>
      <c r="BE1" s="164" t="s">
        <v>20</v>
      </c>
      <c r="BF1" s="12" t="s">
        <v>27</v>
      </c>
      <c r="BG1" s="161" t="s">
        <v>17</v>
      </c>
      <c r="BH1" s="164" t="s">
        <v>18</v>
      </c>
      <c r="BI1" s="167" t="s">
        <v>19</v>
      </c>
      <c r="BJ1" s="164" t="s">
        <v>20</v>
      </c>
      <c r="BK1" s="172"/>
      <c r="BL1" s="14" t="s">
        <v>28</v>
      </c>
      <c r="BM1" s="14" t="s">
        <v>29</v>
      </c>
      <c r="BN1" s="15" t="s">
        <v>30</v>
      </c>
      <c r="BO1" s="16"/>
      <c r="BP1" s="16"/>
      <c r="BQ1" s="14" t="s">
        <v>29</v>
      </c>
      <c r="BR1" s="15" t="s">
        <v>30</v>
      </c>
      <c r="BS1" s="15" t="s">
        <v>31</v>
      </c>
      <c r="BT1" s="15" t="s">
        <v>32</v>
      </c>
      <c r="BU1" s="16"/>
      <c r="BV1" s="16"/>
      <c r="BW1" s="16"/>
      <c r="BX1" s="14" t="s">
        <v>29</v>
      </c>
      <c r="BY1" s="15" t="s">
        <v>30</v>
      </c>
      <c r="BZ1" s="15" t="s">
        <v>31</v>
      </c>
      <c r="CA1" s="15" t="s">
        <v>32</v>
      </c>
      <c r="CB1" s="16"/>
      <c r="CC1" s="16"/>
      <c r="CD1" s="16"/>
      <c r="CE1" s="14" t="s">
        <v>29</v>
      </c>
      <c r="CF1" s="15" t="s">
        <v>30</v>
      </c>
      <c r="CG1" s="15" t="s">
        <v>31</v>
      </c>
      <c r="CH1" s="15" t="s">
        <v>32</v>
      </c>
      <c r="CI1" s="16"/>
      <c r="CJ1" s="16"/>
      <c r="CK1" s="16"/>
      <c r="CL1" s="14" t="s">
        <v>29</v>
      </c>
      <c r="CM1" s="15" t="s">
        <v>30</v>
      </c>
      <c r="CN1" s="15" t="s">
        <v>31</v>
      </c>
      <c r="CO1" s="15" t="s">
        <v>32</v>
      </c>
      <c r="CP1" s="16"/>
      <c r="CQ1" s="16"/>
      <c r="CR1" s="16"/>
      <c r="CS1" s="14" t="s">
        <v>29</v>
      </c>
      <c r="CT1" s="15" t="s">
        <v>30</v>
      </c>
      <c r="CU1" s="15" t="s">
        <v>31</v>
      </c>
      <c r="CV1" s="15" t="s">
        <v>32</v>
      </c>
      <c r="CW1" s="16"/>
      <c r="CX1" s="16"/>
      <c r="CY1" s="16"/>
      <c r="CZ1" s="14" t="s">
        <v>29</v>
      </c>
      <c r="DA1" s="15" t="s">
        <v>30</v>
      </c>
      <c r="DB1" s="15" t="s">
        <v>31</v>
      </c>
      <c r="DC1" s="15" t="s">
        <v>32</v>
      </c>
      <c r="DD1" s="16"/>
      <c r="DE1" s="16"/>
      <c r="DF1" s="16"/>
      <c r="DG1" s="14" t="s">
        <v>29</v>
      </c>
      <c r="DH1" s="15" t="s">
        <v>30</v>
      </c>
      <c r="DI1" s="15" t="s">
        <v>31</v>
      </c>
      <c r="DJ1" s="15" t="s">
        <v>32</v>
      </c>
      <c r="DK1" s="16"/>
      <c r="DL1" s="16"/>
      <c r="DM1" s="16"/>
      <c r="DN1" s="17" t="s">
        <v>33</v>
      </c>
      <c r="DO1" s="18" t="s">
        <v>34</v>
      </c>
      <c r="DP1" s="170" t="s">
        <v>35</v>
      </c>
      <c r="DQ1" s="20" t="s">
        <v>36</v>
      </c>
      <c r="DR1" s="170" t="s">
        <v>37</v>
      </c>
      <c r="DS1" s="21"/>
      <c r="DT1" s="21"/>
      <c r="DU1" s="21"/>
      <c r="DV1" s="19" t="s">
        <v>38</v>
      </c>
      <c r="DW1" s="19" t="s">
        <v>141</v>
      </c>
      <c r="DX1" s="22" t="s">
        <v>39</v>
      </c>
      <c r="DY1" s="19" t="s">
        <v>40</v>
      </c>
    </row>
    <row r="2" spans="1:129" s="1" customFormat="1" ht="13.5" hidden="1" customHeight="1" thickBot="1">
      <c r="D2" s="23"/>
      <c r="E2" s="23"/>
      <c r="F2" s="23"/>
      <c r="G2" s="23"/>
      <c r="H2" s="23"/>
      <c r="I2" s="24">
        <v>2204.62</v>
      </c>
      <c r="J2" s="24">
        <v>3.2810000000000001</v>
      </c>
      <c r="L2" s="25">
        <v>0.05</v>
      </c>
      <c r="M2" s="25">
        <v>7.0000000000000007E-2</v>
      </c>
      <c r="O2" s="26" t="s">
        <v>41</v>
      </c>
      <c r="P2" s="13"/>
      <c r="Q2" s="27"/>
      <c r="R2" s="27"/>
      <c r="T2" s="28" t="s">
        <v>42</v>
      </c>
      <c r="U2" s="29" t="s">
        <v>43</v>
      </c>
      <c r="V2" s="30" t="s">
        <v>44</v>
      </c>
      <c r="W2" s="31" t="s">
        <v>45</v>
      </c>
      <c r="X2" s="162"/>
      <c r="Y2" s="165"/>
      <c r="Z2" s="168"/>
      <c r="AA2" s="165"/>
      <c r="AB2" s="31" t="s">
        <v>46</v>
      </c>
      <c r="AC2" s="162"/>
      <c r="AD2" s="165"/>
      <c r="AE2" s="168"/>
      <c r="AF2" s="165"/>
      <c r="AG2" s="31" t="s">
        <v>47</v>
      </c>
      <c r="AH2" s="162"/>
      <c r="AI2" s="165"/>
      <c r="AJ2" s="168"/>
      <c r="AK2" s="165"/>
      <c r="AL2" s="31" t="s">
        <v>48</v>
      </c>
      <c r="AM2" s="162"/>
      <c r="AN2" s="165"/>
      <c r="AO2" s="168"/>
      <c r="AP2" s="165"/>
      <c r="AQ2" s="31" t="s">
        <v>49</v>
      </c>
      <c r="AR2" s="162"/>
      <c r="AS2" s="165"/>
      <c r="AT2" s="168"/>
      <c r="AU2" s="165"/>
      <c r="AV2" s="31" t="s">
        <v>50</v>
      </c>
      <c r="AW2" s="162"/>
      <c r="AX2" s="165"/>
      <c r="AY2" s="168"/>
      <c r="AZ2" s="165"/>
      <c r="BA2" s="31" t="s">
        <v>51</v>
      </c>
      <c r="BB2" s="162"/>
      <c r="BC2" s="165"/>
      <c r="BD2" s="168"/>
      <c r="BE2" s="165"/>
      <c r="BF2" s="31" t="s">
        <v>52</v>
      </c>
      <c r="BG2" s="162"/>
      <c r="BH2" s="165"/>
      <c r="BI2" s="168"/>
      <c r="BJ2" s="165"/>
      <c r="BK2" s="173"/>
      <c r="BL2" s="33"/>
      <c r="BM2" s="33"/>
      <c r="BN2" s="34"/>
      <c r="BO2" s="16"/>
      <c r="BP2" s="16"/>
      <c r="BQ2" s="35"/>
      <c r="BR2" s="36"/>
      <c r="BS2" s="36"/>
      <c r="BT2" s="36"/>
      <c r="BU2" s="16"/>
      <c r="BV2" s="16"/>
      <c r="BW2" s="16"/>
      <c r="BX2" s="37"/>
      <c r="BY2" s="38"/>
      <c r="BZ2" s="38"/>
      <c r="CA2" s="38"/>
      <c r="CB2" s="16"/>
      <c r="CC2" s="16"/>
      <c r="CD2" s="16"/>
      <c r="CE2" s="39"/>
      <c r="CF2" s="40"/>
      <c r="CG2" s="40"/>
      <c r="CH2" s="40"/>
      <c r="CI2" s="16"/>
      <c r="CJ2" s="16"/>
      <c r="CK2" s="16"/>
      <c r="CL2" s="33"/>
      <c r="CM2" s="34"/>
      <c r="CN2" s="34"/>
      <c r="CO2" s="34"/>
      <c r="CP2" s="16"/>
      <c r="CQ2" s="16"/>
      <c r="CR2" s="16"/>
      <c r="CS2" s="35"/>
      <c r="CT2" s="36"/>
      <c r="CU2" s="36"/>
      <c r="CV2" s="36"/>
      <c r="CW2" s="16"/>
      <c r="CX2" s="16"/>
      <c r="CY2" s="16"/>
      <c r="CZ2" s="41"/>
      <c r="DA2" s="42"/>
      <c r="DB2" s="42"/>
      <c r="DC2" s="42"/>
      <c r="DD2" s="16"/>
      <c r="DE2" s="16"/>
      <c r="DF2" s="16"/>
      <c r="DG2" s="43"/>
      <c r="DH2" s="44"/>
      <c r="DI2" s="44"/>
      <c r="DJ2" s="44"/>
      <c r="DK2" s="16"/>
      <c r="DL2" s="16"/>
      <c r="DM2" s="16"/>
      <c r="DN2" s="14"/>
      <c r="DO2" s="18"/>
      <c r="DP2" s="171"/>
      <c r="DQ2" s="45"/>
      <c r="DR2" s="171"/>
      <c r="DS2" s="21"/>
      <c r="DT2" s="21"/>
      <c r="DU2" s="21"/>
      <c r="DV2" s="19"/>
      <c r="DW2" s="19"/>
      <c r="DX2" s="22"/>
      <c r="DY2" s="46"/>
    </row>
    <row r="3" spans="1:129" s="1" customFormat="1" ht="15" hidden="1" customHeight="1" thickBot="1">
      <c r="C3" s="47"/>
      <c r="D3" s="47"/>
      <c r="E3" s="47"/>
      <c r="F3" s="47"/>
      <c r="G3" s="47"/>
      <c r="H3" s="47"/>
      <c r="I3" s="47"/>
      <c r="J3" s="48" t="s">
        <v>53</v>
      </c>
      <c r="K3" s="47"/>
      <c r="L3" s="47"/>
      <c r="M3" s="49"/>
      <c r="O3" s="50"/>
      <c r="P3" s="32"/>
      <c r="Q3" s="27"/>
      <c r="R3" s="27"/>
      <c r="T3" s="28">
        <v>480</v>
      </c>
      <c r="U3" s="29">
        <v>550</v>
      </c>
      <c r="V3" s="30">
        <v>650</v>
      </c>
      <c r="W3" s="51">
        <v>0.4548611111111111</v>
      </c>
      <c r="X3" s="162"/>
      <c r="Y3" s="165"/>
      <c r="Z3" s="169"/>
      <c r="AA3" s="165"/>
      <c r="AB3" s="51">
        <v>0.55069444444444449</v>
      </c>
      <c r="AC3" s="162"/>
      <c r="AD3" s="165"/>
      <c r="AE3" s="169"/>
      <c r="AF3" s="165"/>
      <c r="AG3" s="51">
        <v>0.45833333333333331</v>
      </c>
      <c r="AH3" s="162"/>
      <c r="AI3" s="165"/>
      <c r="AJ3" s="169"/>
      <c r="AK3" s="165"/>
      <c r="AL3" s="51">
        <v>0.44791666666666669</v>
      </c>
      <c r="AM3" s="162"/>
      <c r="AN3" s="165"/>
      <c r="AO3" s="169"/>
      <c r="AP3" s="165"/>
      <c r="AQ3" s="51">
        <v>0.4201388888888889</v>
      </c>
      <c r="AR3" s="162"/>
      <c r="AS3" s="165"/>
      <c r="AT3" s="169"/>
      <c r="AU3" s="165"/>
      <c r="AV3" s="51">
        <v>0.68055555555555547</v>
      </c>
      <c r="AW3" s="162"/>
      <c r="AX3" s="165"/>
      <c r="AY3" s="169"/>
      <c r="AZ3" s="165"/>
      <c r="BA3" s="51">
        <v>0.63888888888888895</v>
      </c>
      <c r="BB3" s="162"/>
      <c r="BC3" s="165"/>
      <c r="BD3" s="169"/>
      <c r="BE3" s="165"/>
      <c r="BF3" s="51">
        <v>0.3888888888888889</v>
      </c>
      <c r="BG3" s="162"/>
      <c r="BH3" s="165"/>
      <c r="BI3" s="169"/>
      <c r="BJ3" s="165"/>
      <c r="BK3" s="173"/>
      <c r="BL3" s="174" t="s">
        <v>133</v>
      </c>
      <c r="BM3" s="175"/>
      <c r="BN3" s="175"/>
      <c r="BO3" s="16"/>
      <c r="BP3" s="16"/>
      <c r="BQ3" s="174" t="s">
        <v>134</v>
      </c>
      <c r="BR3" s="175"/>
      <c r="BS3" s="175"/>
      <c r="BT3" s="175"/>
      <c r="BU3" s="16"/>
      <c r="BV3" s="16"/>
      <c r="BW3" s="16"/>
      <c r="BX3" s="174" t="s">
        <v>135</v>
      </c>
      <c r="BY3" s="175"/>
      <c r="BZ3" s="175"/>
      <c r="CA3" s="175"/>
      <c r="CB3" s="16"/>
      <c r="CC3" s="16"/>
      <c r="CD3" s="16"/>
      <c r="CE3" s="174" t="s">
        <v>136</v>
      </c>
      <c r="CF3" s="175"/>
      <c r="CG3" s="175"/>
      <c r="CH3" s="175"/>
      <c r="CI3" s="16"/>
      <c r="CJ3" s="16"/>
      <c r="CK3" s="16"/>
      <c r="CL3" s="174" t="s">
        <v>137</v>
      </c>
      <c r="CM3" s="175"/>
      <c r="CN3" s="175"/>
      <c r="CO3" s="175"/>
      <c r="CP3" s="16"/>
      <c r="CQ3" s="16"/>
      <c r="CR3" s="16"/>
      <c r="CS3" s="174" t="s">
        <v>138</v>
      </c>
      <c r="CT3" s="175"/>
      <c r="CU3" s="175"/>
      <c r="CV3" s="175"/>
      <c r="CW3" s="16"/>
      <c r="CX3" s="16"/>
      <c r="CY3" s="16"/>
      <c r="CZ3" s="174" t="s">
        <v>139</v>
      </c>
      <c r="DA3" s="175"/>
      <c r="DB3" s="175"/>
      <c r="DC3" s="175"/>
      <c r="DD3" s="16"/>
      <c r="DE3" s="16"/>
      <c r="DF3" s="16"/>
      <c r="DG3" s="174" t="s">
        <v>140</v>
      </c>
      <c r="DH3" s="175"/>
      <c r="DI3" s="175"/>
      <c r="DJ3" s="175"/>
      <c r="DK3" s="16"/>
      <c r="DL3" s="16"/>
      <c r="DM3" s="16"/>
      <c r="DN3" s="14"/>
      <c r="DO3" s="18"/>
      <c r="DP3" s="171"/>
      <c r="DQ3" s="45"/>
      <c r="DR3" s="171"/>
      <c r="DS3" s="21"/>
      <c r="DT3" s="21"/>
      <c r="DU3" s="21"/>
      <c r="DV3" s="19"/>
      <c r="DW3" s="19"/>
      <c r="DX3" s="22"/>
      <c r="DY3" s="46"/>
    </row>
    <row r="4" spans="1:129" s="1" customFormat="1" ht="13.5" hidden="1" customHeight="1" thickBot="1">
      <c r="B4" s="52" t="s">
        <v>54</v>
      </c>
      <c r="K4" s="53"/>
      <c r="O4" s="54">
        <v>0.99998842593049631</v>
      </c>
      <c r="P4" s="55">
        <f>SUMPRODUCT(P5:P44,Q5:Q44)/SUM(Q5:Q44)</f>
        <v>61.196698221406066</v>
      </c>
      <c r="Q4" s="56">
        <f>SUM(Q5:Q44)</f>
        <v>30</v>
      </c>
      <c r="R4" s="56"/>
      <c r="T4" s="57">
        <f>T3+$P$4</f>
        <v>541.19669822140611</v>
      </c>
      <c r="U4" s="57">
        <f>U3+$P$4</f>
        <v>611.19669822140611</v>
      </c>
      <c r="V4" s="57">
        <f>V3+$P$4</f>
        <v>711.19669822140611</v>
      </c>
      <c r="W4" s="58" t="s">
        <v>55</v>
      </c>
      <c r="X4" s="163"/>
      <c r="Y4" s="166"/>
      <c r="Z4" s="59">
        <v>7</v>
      </c>
      <c r="AA4" s="166"/>
      <c r="AB4" s="58" t="s">
        <v>55</v>
      </c>
      <c r="AC4" s="163"/>
      <c r="AD4" s="166"/>
      <c r="AE4" s="59">
        <v>7</v>
      </c>
      <c r="AF4" s="166"/>
      <c r="AG4" s="58" t="s">
        <v>55</v>
      </c>
      <c r="AH4" s="163"/>
      <c r="AI4" s="166"/>
      <c r="AJ4" s="59">
        <v>4</v>
      </c>
      <c r="AK4" s="166"/>
      <c r="AL4" s="58" t="s">
        <v>55</v>
      </c>
      <c r="AM4" s="163"/>
      <c r="AN4" s="166"/>
      <c r="AO4" s="59">
        <v>7</v>
      </c>
      <c r="AP4" s="166"/>
      <c r="AQ4" s="58" t="s">
        <v>55</v>
      </c>
      <c r="AR4" s="163"/>
      <c r="AS4" s="166"/>
      <c r="AT4" s="59">
        <v>7</v>
      </c>
      <c r="AU4" s="166"/>
      <c r="AV4" s="58" t="s">
        <v>55</v>
      </c>
      <c r="AW4" s="163"/>
      <c r="AX4" s="166"/>
      <c r="AY4" s="59">
        <v>4</v>
      </c>
      <c r="AZ4" s="166"/>
      <c r="BA4" s="58" t="s">
        <v>55</v>
      </c>
      <c r="BB4" s="163"/>
      <c r="BC4" s="166"/>
      <c r="BD4" s="59">
        <v>7</v>
      </c>
      <c r="BE4" s="166"/>
      <c r="BF4" s="58" t="s">
        <v>55</v>
      </c>
      <c r="BG4" s="163"/>
      <c r="BH4" s="166"/>
      <c r="BI4" s="59">
        <v>2</v>
      </c>
      <c r="BJ4" s="166"/>
      <c r="BK4" s="173"/>
      <c r="BL4" s="175"/>
      <c r="BM4" s="175"/>
      <c r="BN4" s="175"/>
      <c r="BO4" s="16"/>
      <c r="BP4" s="16"/>
      <c r="BQ4" s="175"/>
      <c r="BR4" s="175"/>
      <c r="BS4" s="175"/>
      <c r="BT4" s="175"/>
      <c r="BU4" s="16"/>
      <c r="BV4" s="16"/>
      <c r="BW4" s="16"/>
      <c r="BX4" s="175"/>
      <c r="BY4" s="175"/>
      <c r="BZ4" s="175"/>
      <c r="CA4" s="175"/>
      <c r="CB4" s="16"/>
      <c r="CC4" s="16"/>
      <c r="CD4" s="16"/>
      <c r="CE4" s="175"/>
      <c r="CF4" s="175"/>
      <c r="CG4" s="175"/>
      <c r="CH4" s="175"/>
      <c r="CI4" s="16"/>
      <c r="CJ4" s="16"/>
      <c r="CK4" s="16"/>
      <c r="CL4" s="175"/>
      <c r="CM4" s="175"/>
      <c r="CN4" s="175"/>
      <c r="CO4" s="175"/>
      <c r="CP4" s="16"/>
      <c r="CQ4" s="16"/>
      <c r="CR4" s="16"/>
      <c r="CS4" s="175"/>
      <c r="CT4" s="175"/>
      <c r="CU4" s="175"/>
      <c r="CV4" s="175"/>
      <c r="CW4" s="16"/>
      <c r="CX4" s="16"/>
      <c r="CY4" s="16"/>
      <c r="CZ4" s="175"/>
      <c r="DA4" s="175"/>
      <c r="DB4" s="175"/>
      <c r="DC4" s="175"/>
      <c r="DD4" s="16"/>
      <c r="DE4" s="16"/>
      <c r="DF4" s="16"/>
      <c r="DG4" s="175"/>
      <c r="DH4" s="175"/>
      <c r="DI4" s="175"/>
      <c r="DJ4" s="175"/>
      <c r="DK4" s="16"/>
      <c r="DL4" s="16"/>
      <c r="DM4" s="16"/>
      <c r="DN4" s="14"/>
      <c r="DO4" s="18"/>
      <c r="DP4" s="171"/>
      <c r="DQ4" s="45"/>
      <c r="DR4" s="171"/>
      <c r="DS4" s="21"/>
      <c r="DT4" s="21"/>
      <c r="DU4" s="21"/>
      <c r="DV4" s="19"/>
      <c r="DW4" s="19"/>
      <c r="DX4" s="22"/>
      <c r="DY4" s="46"/>
    </row>
    <row r="5" spans="1:129" ht="15" hidden="1">
      <c r="A5" s="60">
        <v>1</v>
      </c>
      <c r="B5" s="61" t="s">
        <v>56</v>
      </c>
      <c r="C5" s="62">
        <v>17.95</v>
      </c>
      <c r="D5" s="62">
        <v>8.15</v>
      </c>
      <c r="E5" s="62">
        <v>17.399999999999999</v>
      </c>
      <c r="F5" s="62">
        <v>5.5</v>
      </c>
      <c r="G5" s="62">
        <v>15.3</v>
      </c>
      <c r="H5" s="62">
        <v>1.9812240916849548</v>
      </c>
      <c r="I5" s="63">
        <v>16</v>
      </c>
      <c r="J5" s="64">
        <f t="shared" ref="J5:J34" si="0">(0.5*C5*D5+0.5*E5*F5)*$J$2^2</f>
        <v>1302.51991239625</v>
      </c>
      <c r="K5" s="65">
        <f t="shared" ref="K5:K34" si="1">610-8.36*(J5/($I5*$I$2)^0.333)+0.0000511*(J5^2)-55*$E5/($D5+$F5)-30.8*(($G5*$J$2)^0.5)-602*(($H5*$J$2)^2/J5)</f>
        <v>55.644798931738293</v>
      </c>
      <c r="L5" s="66">
        <f>K5*$L$2</f>
        <v>2.7822399465869148</v>
      </c>
      <c r="M5" s="61"/>
      <c r="N5" s="67" t="s">
        <v>57</v>
      </c>
      <c r="O5" s="67" t="s">
        <v>58</v>
      </c>
      <c r="P5" s="68">
        <f t="shared" ref="P5:P19" si="2">SUM(K5:M5)</f>
        <v>58.427038878325206</v>
      </c>
      <c r="Q5" s="69">
        <v>1</v>
      </c>
      <c r="R5" s="69" t="s">
        <v>59</v>
      </c>
      <c r="S5" s="70">
        <v>2</v>
      </c>
      <c r="T5" s="71">
        <f t="shared" ref="T5:T45" si="3">$T$4/($T$3+P5)</f>
        <v>1.0051439826440567</v>
      </c>
      <c r="U5" s="71">
        <f t="shared" ref="U5:U45" si="4">$U$4/($U$3+P5)</f>
        <v>1.0045521634741725</v>
      </c>
      <c r="V5" s="71">
        <f t="shared" ref="V5:V45" si="5">$V$4/($V$3+P5)</f>
        <v>1.0039095901074953</v>
      </c>
      <c r="W5" s="72">
        <v>0.64982638888888888</v>
      </c>
      <c r="X5" s="73">
        <f t="shared" ref="X5:X44" si="6">IF($Q5=1,IF(ISNUMBER(W5),IF((W5-W$3)&gt;0,W5-W$3,$O$4-W$3+W5)," "),"")</f>
        <v>0.19496527777777778</v>
      </c>
      <c r="Y5" s="74">
        <f t="shared" ref="Y5:Y44" si="7">IF($Q5=1,IF(ISNUMBER(W5),RANK(X5,X$5:X$44,1),W5),"n/s")</f>
        <v>15</v>
      </c>
      <c r="Z5" s="73">
        <f t="shared" ref="Z5:Z45" si="8">IF($Q5=1,IF(ISNUMBER(W5),IF((W5-W$3)&gt;0,W5-W$3,$O$4-W$3+W5)*(IF(Z$4=2,$T5,IF(Z$4=4,$U5,IF(Z$4=7,$V5,"!"))))," "),"")</f>
        <v>0.19572751209908285</v>
      </c>
      <c r="AA5" s="74">
        <f t="shared" ref="AA5:AA44" si="9">IF(ISNUMBER(Y5),RANK(Z5,Z$5:Z$44,1),Y5)</f>
        <v>16</v>
      </c>
      <c r="AB5" s="75">
        <v>0.6828819444444445</v>
      </c>
      <c r="AC5" s="73">
        <f t="shared" ref="AC5:AC44" si="10">IF($Q5=1,IF(ISNUMBER(AB5),IF((AB5-AB$3)&gt;0,AB5-AB$3,$O$4-AB$3+AB5)," "),"")</f>
        <v>0.13218750000000001</v>
      </c>
      <c r="AD5" s="74">
        <f t="shared" ref="AD5:AD44" si="11">IF($Q5=1,IF(ISNUMBER(AB5),RANK(AC5,AC$5:AC$44,1),AB5),"n/s")</f>
        <v>11</v>
      </c>
      <c r="AE5" s="73">
        <f t="shared" ref="AE5:AE45" si="12">IF($Q5=1,IF(ISNUMBER(AB5),IF((AB5-AB$3)&gt;0,AB5-AB$3,$O$4-AB$3+AB5)*(IF(AE$4=2,$T5,IF(AE$4=4,$U5,IF(Z$4=7,$V5,"!"))))," "),"")</f>
        <v>0.13270429894233454</v>
      </c>
      <c r="AF5" s="74">
        <f t="shared" ref="AF5:AF44" si="13">IF(ISNUMBER(AD5),RANK(AE5,AE$5:AE$44,1),AD5)</f>
        <v>11</v>
      </c>
      <c r="AG5" s="75">
        <v>0.79159722222222217</v>
      </c>
      <c r="AH5" s="73">
        <f t="shared" ref="AH5:AH44" si="14">IF($Q5=1,IF(ISNUMBER(AG5),IF((AG5-AG$3)&gt;0,AG5-AG$3,$O$4-AG$3+AG5)," "),"")</f>
        <v>0.33326388888888886</v>
      </c>
      <c r="AI5" s="74">
        <f t="shared" ref="AI5:AI44" si="15">IF($Q5=1,IF(ISNUMBER(AG5),RANK(AH5,AH$5:AH$44,1),AG5),"n/s")</f>
        <v>20</v>
      </c>
      <c r="AJ5" s="73">
        <f t="shared" ref="AJ5:AJ45" si="16">IF($Q5=1,IF(ISNUMBER(AG5),IF((AG5-AG$3)&gt;0,AG5-AG$3,$O$4-AG$3+AG5)*(IF(AJ$4=2,$T5,IF(AJ$4=4,$U5,IF(Z$4=7,$V5,"!"))))," "),"")</f>
        <v>0.33478096059114953</v>
      </c>
      <c r="AK5" s="76">
        <f t="shared" ref="AK5:AK44" si="17">IF(ISNUMBER(AI5),RANK(AJ5,AJ$5:AJ$44,1),AI5)</f>
        <v>21</v>
      </c>
      <c r="AL5" s="75">
        <v>0.53969907407407403</v>
      </c>
      <c r="AM5" s="73">
        <f t="shared" ref="AM5:AM44" si="18">IF($Q5=1,IF(ISNUMBER(AL5),IF((AL5-AL$3)&gt;0,AL5-AL$3,$O$4-AL$3+AL5)," "),"")</f>
        <v>9.178240740740734E-2</v>
      </c>
      <c r="AN5" s="74">
        <f t="shared" ref="AN5:AN44" si="19">IF($Q5=1,IF(ISNUMBER(AL5),RANK(AM5,AM$5:AM$44,1),AL5),"n/s")</f>
        <v>9</v>
      </c>
      <c r="AO5" s="73">
        <f t="shared" ref="AO5:AO45" si="20">IF($Q5=1,IF(ISNUMBER(AL5),IF((AL5-AL$3)&gt;0,AL5-AL$3,$O$4-AL$3+AL5)*(IF(AO$4=2,$T5,IF(AO$4=4,$U5,IF(Z$4=7,$V5,"!"))))," "),"")</f>
        <v>9.214123899944944E-2</v>
      </c>
      <c r="AP5" s="74">
        <f t="shared" ref="AP5:AP44" si="21">IF(ISNUMBER(AN5),RANK(AO5,AO$5:AO$44,1),AN5)</f>
        <v>7</v>
      </c>
      <c r="AQ5" s="75">
        <v>0.61731481481481476</v>
      </c>
      <c r="AR5" s="73">
        <f t="shared" ref="AR5:AR44" si="22">IF($Q5=1,IF(ISNUMBER(AQ5),IF((AQ5-AQ$3)&gt;0,AQ5-AQ$3,$O$4-AQ$3+AQ5)," "),"")</f>
        <v>0.19717592592592587</v>
      </c>
      <c r="AS5" s="74">
        <f t="shared" ref="AS5:AS44" si="23">IF($Q5=1,IF(ISNUMBER(AQ5),RANK(AR5,AR$5:AR$44,1),AQ5),"n/s")</f>
        <v>10</v>
      </c>
      <c r="AT5" s="73">
        <f t="shared" ref="AT5:AT45" si="24">IF($Q5=1,IF(ISNUMBER(AQ5),IF((AQ5-AQ$3)&gt;0,AQ5-AQ$3,$O$4-AQ$3+AQ5)*(IF(AT$4=2,$T5,IF(AT$4=4,$U5,IF(Z$4=7,$V5,"!"))))," "),"")</f>
        <v>0.19794680297536207</v>
      </c>
      <c r="AU5" s="74">
        <f t="shared" ref="AU5:AU44" si="25">IF(ISNUMBER(AS5),RANK(AT5,AT$5:AT$44,1),AS5)</f>
        <v>11</v>
      </c>
      <c r="AV5" s="72" t="s">
        <v>60</v>
      </c>
      <c r="AW5" s="73" t="str">
        <f t="shared" ref="AW5:AW44" si="26">IF($Q5=1,IF(ISNUMBER(AV5),IF((AV5-AV$3)&gt;0,AV5-AV$3,$O$4-AV$3+AV5)," "),"")</f>
        <v xml:space="preserve"> </v>
      </c>
      <c r="AX5" s="74" t="str">
        <f t="shared" ref="AX5:AX44" si="27">IF($Q5=1,IF(ISNUMBER(AV5),RANK(AW5,AW$5:AW$44,1),AV5),"n/s")</f>
        <v>n/s</v>
      </c>
      <c r="AY5" s="73" t="str">
        <f t="shared" ref="AY5:AY45" si="28">IF($Q5=1,IF(ISNUMBER(AV5),IF((AV5-AV$3)&gt;0,AV5-AV$3,$O$4-AV$3+AV5)*(IF(AY$4=2,$T5,IF(AY$4=4,$U5,IF(Z$4=7,$V5,"!"))))," "),"")</f>
        <v xml:space="preserve"> </v>
      </c>
      <c r="AZ5" s="74" t="str">
        <f t="shared" ref="AZ5:AZ44" si="29">IF(ISNUMBER(AX5),RANK(AY5,AY$5:AY$44,1),AX5)</f>
        <v>n/s</v>
      </c>
      <c r="BA5" s="75">
        <v>0.7055555555555556</v>
      </c>
      <c r="BB5" s="73">
        <f t="shared" ref="BB5:BB44" si="30">IF($Q5=1,IF(ISNUMBER(BA5),IF((BA5-BA$3)&gt;0,BA5-BA$3,$O$4-BA$3+BA5)," "),"")</f>
        <v>6.6666666666666652E-2</v>
      </c>
      <c r="BC5" s="74">
        <f t="shared" ref="BC5:BC44" si="31">IF($Q5=1,IF(ISNUMBER(BA5),RANK(BB5,BB$5:BB$44,1),BA5),"n/s")</f>
        <v>13</v>
      </c>
      <c r="BD5" s="73">
        <f t="shared" ref="BD5:BD45" si="32">IF($Q5=1,IF(ISNUMBER(BA5),IF((BA5-BA$3)&gt;0,BA5-BA$3,$O$4-BA$3+BA5)*(IF(BD$4=2,$T5,IF(BD$4=4,$U5,IF(Z$4=7,$V5,"!"))))," "),"")</f>
        <v>6.6927306007166329E-2</v>
      </c>
      <c r="BE5" s="74">
        <f t="shared" ref="BE5:BE44" si="33">IF(ISNUMBER(BC5),RANK(BD5,BD$5:BD$44,1),BC5)</f>
        <v>15</v>
      </c>
      <c r="BF5" s="75">
        <v>0.61614583333333328</v>
      </c>
      <c r="BG5" s="73">
        <f t="shared" ref="BG5:BG44" si="34">IF($Q5=1,IF(ISNUMBER(BF5),IF((BF5-BF$3)&gt;0,BF5-BF$3,$O$4-BF$3+BF5)," "),"")</f>
        <v>0.22725694444444439</v>
      </c>
      <c r="BH5" s="74">
        <f t="shared" ref="BH5:BH44" si="35">IF($Q5=1,IF(ISNUMBER(BF5),RANK(BG5,BG$5:BG$44,1),BF5),"n/s")</f>
        <v>21</v>
      </c>
      <c r="BI5" s="73">
        <f t="shared" ref="BI5:BI45" si="36">IF($Q5=1,IF(ISNUMBER(BF5),IF((BF5-BF$3)&gt;0,BF5-BF$3,$O$4-BF$3+BF5)*(IF(BI$4=2,$T5,IF(BI$4=4,$U5,IF(Z$4=7,$V5,"!"))))," "),"")</f>
        <v>0.22842595022240797</v>
      </c>
      <c r="BJ5" s="74">
        <f t="shared" ref="BJ5:BJ44" si="37">IF(ISNUMBER(BH5),RANK(BI5,BI$5:BI$44,1),BH5)</f>
        <v>22</v>
      </c>
      <c r="BK5" s="173"/>
      <c r="BL5" s="77">
        <f t="shared" ref="BL5:BL35" si="38">S5</f>
        <v>2</v>
      </c>
      <c r="BM5" s="78">
        <f t="shared" ref="BM5:BM44" si="39">AA5</f>
        <v>16</v>
      </c>
      <c r="BN5" s="79">
        <f t="shared" ref="BN5:BN44" si="40">IF(ISNUMBER(BM5),VLOOKUP(BM5,$BO$5:$BP$44,2),IF(ISTEXT(BM5),IF((BM5="n/f"),0.25,0)," "))</f>
        <v>15</v>
      </c>
      <c r="BO5" s="80">
        <v>1</v>
      </c>
      <c r="BP5" s="80">
        <f>$BM$45+0.25</f>
        <v>30.25</v>
      </c>
      <c r="BQ5" s="81">
        <f t="shared" ref="BQ5:BQ44" si="41">AF5</f>
        <v>11</v>
      </c>
      <c r="BR5" s="79">
        <f t="shared" ref="BR5:BR31" si="42">IF(ISNUMBER(BQ5),VLOOKUP(BQ5,$BV$5:$BW$44,2),IF(ISTEXT(BQ5),IF((BQ5="n/f"),0.25,0)," "))</f>
        <v>20</v>
      </c>
      <c r="BS5" s="79">
        <f t="shared" ref="BS5:BS44" si="43">IF($BQ$45&gt;0,IF(OR(ISNUMBER(BQ5),(BQ5="n/f")),SUM(BN5,BR5),BN5)," ")</f>
        <v>35</v>
      </c>
      <c r="BT5" s="82">
        <f t="shared" ref="BT5:BT44" si="44">IF(ISNUMBER(BS5),VLOOKUP(BS5,$BU$5:$BV$44,2,FALSE)," ")</f>
        <v>12</v>
      </c>
      <c r="BU5" s="80">
        <f t="shared" ref="BU5:BU44" si="45">IF(ISNUMBER(LARGE($BS$5:$BS$44,BV5)),LARGE($BS$5:$BS$44,BV5)," ")</f>
        <v>58.25</v>
      </c>
      <c r="BV5" s="80">
        <v>1</v>
      </c>
      <c r="BW5" s="83">
        <f>$BQ$45+0.25</f>
        <v>30.25</v>
      </c>
      <c r="BX5" s="81">
        <f t="shared" ref="BX5:BX44" si="46">AK5</f>
        <v>21</v>
      </c>
      <c r="BY5" s="84">
        <f>IF(ISNUMBER(BX5),VLOOKUP(BX5,$CC$5:$CD$44,2),IF(ISTEXT(BX5),IF((BX5="n/f"),0.25,0)," "))-BX45*0.1</f>
        <v>6.1</v>
      </c>
      <c r="BZ5" s="79">
        <f t="shared" ref="BZ5:BZ44" si="47">IF($BX$45&gt;0,IF(OR(ISNUMBER(BX5),(BX5="n/f")),SUM(BS5,BY5),BS5)," ")</f>
        <v>41.1</v>
      </c>
      <c r="CA5" s="82">
        <f t="shared" ref="CA5:CA44" si="48">IF(ISNUMBER(BZ5),VLOOKUP(BZ5,$CB$5:$CC$44,2,FALSE)," ")</f>
        <v>17</v>
      </c>
      <c r="CB5" s="80">
        <f t="shared" ref="CB5:CB44" si="49">IF(ISNUMBER(LARGE($BZ$5:$BZ$44,CC5)),LARGE($BZ$5:$BZ$44,CC5)," ")</f>
        <v>87.5</v>
      </c>
      <c r="CC5" s="80">
        <v>1</v>
      </c>
      <c r="CD5" s="83">
        <f>$BX$45+0.25</f>
        <v>29.25</v>
      </c>
      <c r="CE5" s="81">
        <f t="shared" ref="CE5:CE44" si="50">AP5</f>
        <v>7</v>
      </c>
      <c r="CF5" s="79">
        <f t="shared" ref="CF5:CF44" si="51">IF(ISNUMBER(CE5),VLOOKUP(CE5,$CJ$5:$CK$44,2),IF(ISTEXT(CE5),IF((CE5="n/f"),0.25,0)," "))</f>
        <v>22</v>
      </c>
      <c r="CG5" s="79">
        <f t="shared" ref="CG5:CG44" si="52">IF($CE$45&gt;0,IF(OR(ISNUMBER(CE5),(CE5="n/f")),SUM(BZ5,CF5),BZ5)," ")</f>
        <v>63.1</v>
      </c>
      <c r="CH5" s="82">
        <f t="shared" ref="CH5:CH44" si="53">IF(ISNUMBER(CG5),VLOOKUP(CG5,$CI$5:$CJ$44,2,FALSE)," ")</f>
        <v>13</v>
      </c>
      <c r="CI5" s="80">
        <f t="shared" ref="CI5:CI44" si="54">IF(ISNUMBER(LARGE($CG$5:$CG$44,CJ5)),LARGE($CG$5:$CG$44,CJ5)," ")</f>
        <v>114.5</v>
      </c>
      <c r="CJ5" s="80">
        <v>1</v>
      </c>
      <c r="CK5" s="83">
        <f>$CE$45+0.25</f>
        <v>28.25</v>
      </c>
      <c r="CL5" s="81">
        <f t="shared" ref="CL5:CL44" si="55">AU5</f>
        <v>11</v>
      </c>
      <c r="CM5" s="79">
        <f t="shared" ref="CM5:CM44" si="56">IF(ISNUMBER(CL5),VLOOKUP(CL5,$CQ$5:$CR$44,2),IF(ISTEXT(CL5),IF((CL5="n/f"),0.25,0)," "))</f>
        <v>15</v>
      </c>
      <c r="CN5" s="79">
        <f t="shared" ref="CN5:CN44" si="57">IF($CL$45&gt;0,IF(OR(ISNUMBER(CL5),(CL5="n/f")),SUM(CG5,CM5),CG5)," ")</f>
        <v>78.099999999999994</v>
      </c>
      <c r="CO5" s="82">
        <f t="shared" ref="CO5:CO44" si="58">IF(ISNUMBER(CN5),VLOOKUP(CN5,$CP$5:$CQ$44,2,FALSE)," ")</f>
        <v>14</v>
      </c>
      <c r="CP5" s="80">
        <f t="shared" ref="CP5:CP44" si="59">IF(ISNUMBER(LARGE($CN$5:$CN$44,CQ5)),LARGE($CN$5:$CN$44,CQ5)," ")</f>
        <v>133.25</v>
      </c>
      <c r="CQ5" s="80">
        <v>1</v>
      </c>
      <c r="CR5" s="83">
        <f>$CL$45+0.25</f>
        <v>25.25</v>
      </c>
      <c r="CS5" s="81">
        <v>13</v>
      </c>
      <c r="CT5" s="79">
        <f t="shared" ref="CT5:CT44" si="60">IF(ISNUMBER(CS5),VLOOKUP(CS5,$CX$5:$CY$44,2),IF(ISTEXT(CS5),IF((CS5="n/f"),0.25,0)," "))</f>
        <v>13</v>
      </c>
      <c r="CU5" s="79">
        <f t="shared" ref="CU5:CU44" si="61">IF($CS$45&gt;0,IF(OR(ISNUMBER(CS5),(CS5="n/f")),SUM(CN5,CT5),CN5)," ")</f>
        <v>91.1</v>
      </c>
      <c r="CV5" s="82">
        <f t="shared" ref="CV5:CV43" si="62">IF(ISNUMBER(CU5),VLOOKUP(CU5,$CW$5:$CX$44,2,FALSE)," ")</f>
        <v>13</v>
      </c>
      <c r="CW5" s="80">
        <f t="shared" ref="CW5:CW44" si="63">IF(ISNUMBER(LARGE($CU$5:$CU$44,CX5)),LARGE($CU$5:$CU$44,CX5)," ")</f>
        <v>154.25</v>
      </c>
      <c r="CX5" s="80">
        <v>1</v>
      </c>
      <c r="CY5" s="83">
        <f>$CS$45+0.25</f>
        <v>25.25</v>
      </c>
      <c r="CZ5" s="81">
        <f t="shared" ref="CZ5:CZ44" si="64">BE5</f>
        <v>15</v>
      </c>
      <c r="DA5" s="79">
        <f t="shared" ref="DA5:DA19" si="65">IF(ISNUMBER(CZ5),VLOOKUP(CZ5,$DE$5:$DF$44,2),IF(ISTEXT(CZ5),IF((CZ5="n/f"),0.25,0)," "))</f>
        <v>11</v>
      </c>
      <c r="DB5" s="79">
        <f t="shared" ref="DB5:DB44" si="66">IF($CZ$45&gt;0,IF(OR(ISNUMBER(CZ5),(CZ5="n/f")),SUM(CU5,DA5),CU5)," ")</f>
        <v>102.1</v>
      </c>
      <c r="DC5" s="82">
        <f t="shared" ref="DC5:DC44" si="67">IF(ISNUMBER(DB5),VLOOKUP(DB5,$DD$1:$DE$44,2,FALSE)," ")</f>
        <v>13</v>
      </c>
      <c r="DD5" s="80">
        <f t="shared" ref="DD5:DD44" si="68">IF(ISNUMBER(LARGE($DB$1:$DB$44,DE5)),LARGE($DB$1:$DB$44,DE5)," ")</f>
        <v>163.25</v>
      </c>
      <c r="DE5" s="80">
        <v>1</v>
      </c>
      <c r="DF5" s="83">
        <f>$CZ$45+0.25</f>
        <v>25.25</v>
      </c>
      <c r="DG5" s="81">
        <f t="shared" ref="DG5:DG44" si="69">BJ5</f>
        <v>22</v>
      </c>
      <c r="DH5" s="79">
        <f t="shared" ref="DH5:DH44" si="70">IF(ISNUMBER(DG5),VLOOKUP(DG5,$DE$5:$DF$44,2),IF(ISTEXT(DG5),IF((DG5="n/f"),0.25,0)," "))</f>
        <v>4</v>
      </c>
      <c r="DI5" s="79">
        <f t="shared" ref="DI5:DI44" si="71">IF($DG$45&gt;0,IF(OR(ISNUMBER(DG5),(DG5="n/f")),SUM(DB5,DH5),DB5)," ")</f>
        <v>106.1</v>
      </c>
      <c r="DJ5" s="82">
        <f t="shared" ref="DJ5:DJ44" si="72">IF(ISNUMBER(DI5),VLOOKUP(DI5,$DK$1:$DL$44,2,FALSE)," ")</f>
        <v>12</v>
      </c>
      <c r="DK5" s="80">
        <f t="shared" ref="DK5:DK44" si="73">IF(ISNUMBER(LARGE($DI$1:$DI$44,DL5)),LARGE($DI$1:$DI$44,DL5)," ")</f>
        <v>183.25</v>
      </c>
      <c r="DL5" s="80">
        <v>1</v>
      </c>
      <c r="DM5" s="83">
        <f>$CZ$45+0.25</f>
        <v>25.25</v>
      </c>
      <c r="DN5" s="85">
        <f t="shared" ref="DN5:DN44" si="74">-MIN(IF(BN5&gt;0,BN5,99),IF(BR5&gt;0,BR5,99),IF(BY5&gt;0,BY5,99),IF(CF5&gt;0,CF5,99),IF(CM5&gt;0,CM5,99),IF(CT5&gt;0,CT5,99),IF(DA5&gt;0,DA5,99),IF(DH5&gt;0,DH5,99))</f>
        <v>-4</v>
      </c>
      <c r="DO5" s="86"/>
      <c r="DP5" s="87">
        <f t="shared" ref="DP5:DP44" si="75">MAX(DI5,DB5,CU5,CN5,CG5,BZ5,BS5,BN5)+DN5+DO5</f>
        <v>102.1</v>
      </c>
      <c r="DQ5" s="88">
        <f t="shared" ref="DQ5:DQ28" si="76">IF(ISNUMBER(DP5),VLOOKUP(DP5,$DS$5:$DT$44,2,FALSE)," ")</f>
        <v>12</v>
      </c>
      <c r="DR5" s="89">
        <f t="shared" ref="DR5:DR44" si="77">IF(ISNUMBER(DG5),DG5,DG$45)+IF(ISNUMBER(CZ5),CZ5,CZ$45)+IF(ISNUMBER(CS5),CS5,CS$45)+IF(ISNUMBER(CL5),CL5,CL$45)+IF(ISNUMBER(CE5),CE5,CE$45)+IF(ISNUMBER(BX5),BX5,BX$45)+IF(ISNUMBER(BQ5),BQ5,BQ$45)+IF(ISNUMBER(BM5),BM5,BM$45)</f>
        <v>116</v>
      </c>
      <c r="DS5" s="90">
        <f t="shared" ref="DS5:DS44" si="78">IF(ISNUMBER(LARGE($DP$1:$DP$44,DT5)),LARGE($DP$1:$DP$44,DT5)," ")</f>
        <v>174.25</v>
      </c>
      <c r="DT5" s="84">
        <v>1</v>
      </c>
      <c r="DU5" s="84">
        <v>1</v>
      </c>
      <c r="DV5" s="82">
        <f t="shared" ref="DV5:DV24" si="79">DQ5</f>
        <v>12</v>
      </c>
      <c r="DW5" s="82"/>
      <c r="DX5" s="91" t="str">
        <f t="shared" ref="DX5:DX44" si="80">O5</f>
        <v>Михаил Бушмакин</v>
      </c>
      <c r="DY5" s="92">
        <f t="shared" ref="DY5:DY38" si="81">S5</f>
        <v>2</v>
      </c>
    </row>
    <row r="6" spans="1:129" hidden="1">
      <c r="A6" s="60">
        <v>2</v>
      </c>
      <c r="B6" s="61" t="s">
        <v>56</v>
      </c>
      <c r="C6" s="62">
        <v>17.95</v>
      </c>
      <c r="D6" s="62">
        <v>8.15</v>
      </c>
      <c r="E6" s="62">
        <v>17.399999999999999</v>
      </c>
      <c r="F6" s="62">
        <v>5.7</v>
      </c>
      <c r="G6" s="62">
        <v>15.3</v>
      </c>
      <c r="H6" s="62">
        <v>1.9812240916849548</v>
      </c>
      <c r="I6" s="63">
        <v>16</v>
      </c>
      <c r="J6" s="64">
        <f t="shared" si="0"/>
        <v>1321.25094453625</v>
      </c>
      <c r="K6" s="65">
        <f t="shared" si="1"/>
        <v>54.654000283717863</v>
      </c>
      <c r="L6" s="66">
        <f>K6*$L$2</f>
        <v>2.7327000141858933</v>
      </c>
      <c r="M6" s="61"/>
      <c r="N6" s="67" t="s">
        <v>61</v>
      </c>
      <c r="O6" s="67" t="s">
        <v>62</v>
      </c>
      <c r="P6" s="68">
        <f t="shared" si="2"/>
        <v>57.386700297903758</v>
      </c>
      <c r="Q6" s="94">
        <v>1</v>
      </c>
      <c r="R6" s="69" t="s">
        <v>59</v>
      </c>
      <c r="S6" s="70">
        <v>3</v>
      </c>
      <c r="T6" s="71">
        <f t="shared" si="3"/>
        <v>1.0070898627029479</v>
      </c>
      <c r="U6" s="71">
        <f t="shared" si="4"/>
        <v>1.0062727714018658</v>
      </c>
      <c r="V6" s="71">
        <f t="shared" si="5"/>
        <v>1.0053860185976042</v>
      </c>
      <c r="W6" s="72">
        <v>0.6362268518518519</v>
      </c>
      <c r="X6" s="73">
        <f t="shared" si="6"/>
        <v>0.1813657407407408</v>
      </c>
      <c r="Y6" s="74">
        <f t="shared" si="7"/>
        <v>2</v>
      </c>
      <c r="Z6" s="73">
        <f t="shared" si="8"/>
        <v>0.18234257999333869</v>
      </c>
      <c r="AA6" s="74">
        <f t="shared" si="9"/>
        <v>2</v>
      </c>
      <c r="AB6" s="75">
        <v>0.67445601851851855</v>
      </c>
      <c r="AC6" s="73">
        <f t="shared" si="10"/>
        <v>0.12376157407407407</v>
      </c>
      <c r="AD6" s="74">
        <f t="shared" si="11"/>
        <v>4</v>
      </c>
      <c r="AE6" s="73">
        <f t="shared" si="12"/>
        <v>0.1244281562137058</v>
      </c>
      <c r="AF6" s="74">
        <f t="shared" si="13"/>
        <v>5</v>
      </c>
      <c r="AG6" s="75">
        <v>0.7036458333333333</v>
      </c>
      <c r="AH6" s="73">
        <f t="shared" si="14"/>
        <v>0.24531249999999999</v>
      </c>
      <c r="AI6" s="74">
        <f t="shared" si="15"/>
        <v>3</v>
      </c>
      <c r="AJ6" s="73">
        <f t="shared" si="16"/>
        <v>0.24685128923452018</v>
      </c>
      <c r="AK6" s="74">
        <f t="shared" si="17"/>
        <v>2</v>
      </c>
      <c r="AL6" s="75">
        <v>0.53284722222222225</v>
      </c>
      <c r="AM6" s="73">
        <f t="shared" si="18"/>
        <v>8.4930555555555565E-2</v>
      </c>
      <c r="AN6" s="74">
        <f t="shared" si="19"/>
        <v>1</v>
      </c>
      <c r="AO6" s="73">
        <f t="shared" si="20"/>
        <v>8.538799310728265E-2</v>
      </c>
      <c r="AP6" s="74">
        <f t="shared" si="21"/>
        <v>1</v>
      </c>
      <c r="AQ6" s="75">
        <v>0.59802083333333333</v>
      </c>
      <c r="AR6" s="73">
        <f t="shared" si="22"/>
        <v>0.17788194444444444</v>
      </c>
      <c r="AS6" s="74">
        <f t="shared" si="23"/>
        <v>5</v>
      </c>
      <c r="AT6" s="73">
        <f t="shared" si="24"/>
        <v>0.17884001990540022</v>
      </c>
      <c r="AU6" s="74">
        <f t="shared" si="25"/>
        <v>4</v>
      </c>
      <c r="AV6" s="72">
        <v>0.801111111111111</v>
      </c>
      <c r="AW6" s="73">
        <f t="shared" si="26"/>
        <v>0.12055555555555553</v>
      </c>
      <c r="AX6" s="74">
        <f t="shared" si="27"/>
        <v>5</v>
      </c>
      <c r="AY6" s="73">
        <f t="shared" si="28"/>
        <v>0.12131177299678046</v>
      </c>
      <c r="AZ6" s="74">
        <f t="shared" si="29"/>
        <v>5</v>
      </c>
      <c r="BA6" s="75">
        <v>0.70576388888888886</v>
      </c>
      <c r="BB6" s="73">
        <f t="shared" si="30"/>
        <v>6.6874999999999907E-2</v>
      </c>
      <c r="BC6" s="74">
        <f t="shared" si="31"/>
        <v>14</v>
      </c>
      <c r="BD6" s="73">
        <f t="shared" si="32"/>
        <v>6.7235189993714695E-2</v>
      </c>
      <c r="BE6" s="74">
        <f t="shared" si="33"/>
        <v>17</v>
      </c>
      <c r="BF6" s="75">
        <v>0.59074074074074068</v>
      </c>
      <c r="BG6" s="73">
        <f t="shared" si="34"/>
        <v>0.20185185185185178</v>
      </c>
      <c r="BH6" s="74">
        <f t="shared" si="35"/>
        <v>6</v>
      </c>
      <c r="BI6" s="73">
        <f t="shared" si="36"/>
        <v>0.20328295376781719</v>
      </c>
      <c r="BJ6" s="74">
        <f t="shared" si="37"/>
        <v>6</v>
      </c>
      <c r="BK6" s="173"/>
      <c r="BL6" s="77">
        <f t="shared" si="38"/>
        <v>3</v>
      </c>
      <c r="BM6" s="81">
        <f t="shared" si="39"/>
        <v>2</v>
      </c>
      <c r="BN6" s="79">
        <f t="shared" si="40"/>
        <v>29</v>
      </c>
      <c r="BO6" s="80">
        <v>2</v>
      </c>
      <c r="BP6" s="80">
        <f t="shared" ref="BP6:BP44" si="82">$BM$45-BO5</f>
        <v>29</v>
      </c>
      <c r="BQ6" s="81">
        <f t="shared" si="41"/>
        <v>5</v>
      </c>
      <c r="BR6" s="79">
        <f t="shared" si="42"/>
        <v>26</v>
      </c>
      <c r="BS6" s="79">
        <f t="shared" si="43"/>
        <v>55</v>
      </c>
      <c r="BT6" s="82">
        <f t="shared" si="44"/>
        <v>3</v>
      </c>
      <c r="BU6" s="80">
        <f t="shared" si="45"/>
        <v>56</v>
      </c>
      <c r="BV6" s="80">
        <v>2</v>
      </c>
      <c r="BW6" s="80">
        <f t="shared" ref="BW6:BW44" si="83">$BQ$45-BV5</f>
        <v>29</v>
      </c>
      <c r="BX6" s="81">
        <f t="shared" si="46"/>
        <v>2</v>
      </c>
      <c r="BY6" s="79">
        <f t="shared" ref="BY6:BY44" si="84">IF(ISNUMBER(BX6),VLOOKUP(BX6,$CC$5:$CD$44,2),IF(ISTEXT(BX6),IF((BX6="n/f"),0.25,0)," "))</f>
        <v>28</v>
      </c>
      <c r="BZ6" s="79">
        <f t="shared" si="47"/>
        <v>83</v>
      </c>
      <c r="CA6" s="82">
        <f t="shared" si="48"/>
        <v>2</v>
      </c>
      <c r="CB6" s="80">
        <f t="shared" si="49"/>
        <v>83</v>
      </c>
      <c r="CC6" s="80">
        <v>2</v>
      </c>
      <c r="CD6" s="80">
        <f t="shared" ref="CD6:CD44" si="85">$BX$45-CC5</f>
        <v>28</v>
      </c>
      <c r="CE6" s="81">
        <f t="shared" si="50"/>
        <v>1</v>
      </c>
      <c r="CF6" s="79">
        <f t="shared" si="51"/>
        <v>28.25</v>
      </c>
      <c r="CG6" s="79">
        <f t="shared" si="52"/>
        <v>111.25</v>
      </c>
      <c r="CH6" s="82">
        <f t="shared" si="53"/>
        <v>2</v>
      </c>
      <c r="CI6" s="80">
        <f t="shared" si="54"/>
        <v>111.25</v>
      </c>
      <c r="CJ6" s="80">
        <v>2</v>
      </c>
      <c r="CK6" s="80">
        <f t="shared" ref="CK6:CK44" si="86">$CE$45-CJ5</f>
        <v>27</v>
      </c>
      <c r="CL6" s="81">
        <f t="shared" si="55"/>
        <v>4</v>
      </c>
      <c r="CM6" s="79">
        <f t="shared" si="56"/>
        <v>22</v>
      </c>
      <c r="CN6" s="79">
        <f t="shared" si="57"/>
        <v>133.25</v>
      </c>
      <c r="CO6" s="82">
        <f t="shared" si="58"/>
        <v>1</v>
      </c>
      <c r="CP6" s="80">
        <f t="shared" si="59"/>
        <v>117</v>
      </c>
      <c r="CQ6" s="80">
        <v>2</v>
      </c>
      <c r="CR6" s="80">
        <f t="shared" ref="CR6:CR44" si="87">$CL$45-CQ5</f>
        <v>24</v>
      </c>
      <c r="CS6" s="81">
        <f t="shared" ref="CS6:CS44" si="88">AZ6</f>
        <v>5</v>
      </c>
      <c r="CT6" s="79">
        <f t="shared" si="60"/>
        <v>21</v>
      </c>
      <c r="CU6" s="79">
        <f t="shared" si="61"/>
        <v>154.25</v>
      </c>
      <c r="CV6" s="82">
        <f t="shared" si="62"/>
        <v>1</v>
      </c>
      <c r="CW6" s="80">
        <f t="shared" si="63"/>
        <v>140</v>
      </c>
      <c r="CX6" s="80">
        <v>2</v>
      </c>
      <c r="CY6" s="80">
        <f t="shared" ref="CY6:CY44" si="89">$CS$45-CX5</f>
        <v>24</v>
      </c>
      <c r="CZ6" s="81">
        <f t="shared" si="64"/>
        <v>17</v>
      </c>
      <c r="DA6" s="79">
        <f t="shared" si="65"/>
        <v>9</v>
      </c>
      <c r="DB6" s="79">
        <f t="shared" si="66"/>
        <v>163.25</v>
      </c>
      <c r="DC6" s="82">
        <f t="shared" si="67"/>
        <v>1</v>
      </c>
      <c r="DD6" s="80">
        <f t="shared" si="68"/>
        <v>157.75</v>
      </c>
      <c r="DE6" s="80">
        <v>2</v>
      </c>
      <c r="DF6" s="80">
        <f t="shared" ref="DF6:DF44" si="90">$CZ$45-DE5</f>
        <v>24</v>
      </c>
      <c r="DG6" s="81">
        <f t="shared" si="69"/>
        <v>6</v>
      </c>
      <c r="DH6" s="79">
        <f t="shared" si="70"/>
        <v>20</v>
      </c>
      <c r="DI6" s="79">
        <f t="shared" si="71"/>
        <v>183.25</v>
      </c>
      <c r="DJ6" s="82">
        <f t="shared" si="72"/>
        <v>1</v>
      </c>
      <c r="DK6" s="80">
        <f t="shared" si="73"/>
        <v>176.75</v>
      </c>
      <c r="DL6" s="80">
        <v>2</v>
      </c>
      <c r="DM6" s="80">
        <f t="shared" ref="DM6:DM44" si="91">$CZ$45-DL5</f>
        <v>24</v>
      </c>
      <c r="DN6" s="85">
        <f t="shared" si="74"/>
        <v>-9</v>
      </c>
      <c r="DO6" s="86"/>
      <c r="DP6" s="87">
        <f t="shared" si="75"/>
        <v>174.25</v>
      </c>
      <c r="DQ6" s="88">
        <f t="shared" si="76"/>
        <v>1</v>
      </c>
      <c r="DR6" s="89">
        <f t="shared" si="77"/>
        <v>42</v>
      </c>
      <c r="DS6" s="90">
        <f t="shared" si="78"/>
        <v>167.75</v>
      </c>
      <c r="DT6" s="84">
        <v>2</v>
      </c>
      <c r="DU6" s="84">
        <v>1</v>
      </c>
      <c r="DV6" s="82">
        <f t="shared" si="79"/>
        <v>1</v>
      </c>
      <c r="DW6" s="82"/>
      <c r="DX6" s="91" t="str">
        <f t="shared" si="80"/>
        <v>Николай Красильников</v>
      </c>
      <c r="DY6" s="92">
        <f t="shared" si="81"/>
        <v>3</v>
      </c>
    </row>
    <row r="7" spans="1:129" hidden="1">
      <c r="A7" s="60">
        <v>3</v>
      </c>
      <c r="B7" s="61" t="s">
        <v>56</v>
      </c>
      <c r="C7" s="62">
        <v>17.95</v>
      </c>
      <c r="D7" s="62">
        <v>8.15</v>
      </c>
      <c r="E7" s="62">
        <v>17.399999999999999</v>
      </c>
      <c r="F7" s="62">
        <v>5.7</v>
      </c>
      <c r="G7" s="62">
        <v>15.3</v>
      </c>
      <c r="H7" s="62">
        <v>1.9812240916849548</v>
      </c>
      <c r="I7" s="63">
        <v>16</v>
      </c>
      <c r="J7" s="64">
        <f t="shared" si="0"/>
        <v>1321.25094453625</v>
      </c>
      <c r="K7" s="65">
        <f t="shared" si="1"/>
        <v>54.654000283717863</v>
      </c>
      <c r="L7" s="66">
        <f>K7*$L$2</f>
        <v>2.7327000141858933</v>
      </c>
      <c r="M7" s="61"/>
      <c r="N7" s="67" t="s">
        <v>63</v>
      </c>
      <c r="O7" s="67" t="s">
        <v>64</v>
      </c>
      <c r="P7" s="68">
        <f t="shared" si="2"/>
        <v>57.386700297903758</v>
      </c>
      <c r="Q7" s="94">
        <v>1</v>
      </c>
      <c r="R7" s="69" t="s">
        <v>59</v>
      </c>
      <c r="S7" s="70">
        <v>5</v>
      </c>
      <c r="T7" s="71">
        <f t="shared" si="3"/>
        <v>1.0070898627029479</v>
      </c>
      <c r="U7" s="71">
        <f t="shared" si="4"/>
        <v>1.0062727714018658</v>
      </c>
      <c r="V7" s="71">
        <f t="shared" si="5"/>
        <v>1.0053860185976042</v>
      </c>
      <c r="W7" s="72">
        <v>0.70716435185185178</v>
      </c>
      <c r="X7" s="73">
        <f t="shared" si="6"/>
        <v>0.25230324074074068</v>
      </c>
      <c r="Y7" s="74">
        <f t="shared" si="7"/>
        <v>28</v>
      </c>
      <c r="Z7" s="73">
        <f t="shared" si="8"/>
        <v>0.25366215068760611</v>
      </c>
      <c r="AA7" s="74">
        <f t="shared" si="9"/>
        <v>28</v>
      </c>
      <c r="AB7" s="75">
        <v>0.70535879629629628</v>
      </c>
      <c r="AC7" s="73">
        <f t="shared" si="10"/>
        <v>0.15466435185185179</v>
      </c>
      <c r="AD7" s="74">
        <f t="shared" si="11"/>
        <v>20</v>
      </c>
      <c r="AE7" s="73">
        <f t="shared" si="12"/>
        <v>0.15549737692731228</v>
      </c>
      <c r="AF7" s="74">
        <f t="shared" si="13"/>
        <v>21</v>
      </c>
      <c r="AG7" s="75">
        <v>0.79622685185185182</v>
      </c>
      <c r="AH7" s="73">
        <f t="shared" si="14"/>
        <v>0.33789351851851851</v>
      </c>
      <c r="AI7" s="74">
        <f t="shared" si="15"/>
        <v>22</v>
      </c>
      <c r="AJ7" s="73">
        <f t="shared" si="16"/>
        <v>0.3400130473183573</v>
      </c>
      <c r="AK7" s="74">
        <f t="shared" si="17"/>
        <v>26</v>
      </c>
      <c r="AL7" s="75">
        <v>0.53805555555555562</v>
      </c>
      <c r="AM7" s="73">
        <f t="shared" si="18"/>
        <v>9.0138888888888935E-2</v>
      </c>
      <c r="AN7" s="74">
        <f t="shared" si="19"/>
        <v>6</v>
      </c>
      <c r="AO7" s="73">
        <f t="shared" si="20"/>
        <v>9.062437862081188E-2</v>
      </c>
      <c r="AP7" s="74">
        <f t="shared" si="21"/>
        <v>5</v>
      </c>
      <c r="AQ7" s="75">
        <v>0.60751157407407408</v>
      </c>
      <c r="AR7" s="73">
        <f t="shared" si="22"/>
        <v>0.18737268518518518</v>
      </c>
      <c r="AS7" s="74">
        <f t="shared" si="23"/>
        <v>6</v>
      </c>
      <c r="AT7" s="73">
        <f t="shared" si="24"/>
        <v>0.18838187795227562</v>
      </c>
      <c r="AU7" s="74">
        <f t="shared" si="25"/>
        <v>6</v>
      </c>
      <c r="AV7" s="72">
        <v>0.82138888888888884</v>
      </c>
      <c r="AW7" s="73">
        <f t="shared" si="26"/>
        <v>0.14083333333333337</v>
      </c>
      <c r="AX7" s="74">
        <f t="shared" si="27"/>
        <v>14</v>
      </c>
      <c r="AY7" s="73">
        <f t="shared" si="28"/>
        <v>0.14171674863909614</v>
      </c>
      <c r="AZ7" s="74">
        <f t="shared" si="29"/>
        <v>15</v>
      </c>
      <c r="BA7" s="75" t="s">
        <v>60</v>
      </c>
      <c r="BB7" s="73" t="str">
        <f t="shared" si="30"/>
        <v xml:space="preserve"> </v>
      </c>
      <c r="BC7" s="74" t="str">
        <f t="shared" si="31"/>
        <v>n/s</v>
      </c>
      <c r="BD7" s="73" t="str">
        <f t="shared" si="32"/>
        <v xml:space="preserve"> </v>
      </c>
      <c r="BE7" s="74" t="str">
        <f t="shared" si="33"/>
        <v>n/s</v>
      </c>
      <c r="BF7" s="75">
        <v>0.60011574074074081</v>
      </c>
      <c r="BG7" s="73">
        <f t="shared" si="34"/>
        <v>0.21122685185185192</v>
      </c>
      <c r="BH7" s="74">
        <f t="shared" si="35"/>
        <v>14</v>
      </c>
      <c r="BI7" s="73">
        <f t="shared" si="36"/>
        <v>0.21272442123065746</v>
      </c>
      <c r="BJ7" s="74">
        <f t="shared" si="37"/>
        <v>15</v>
      </c>
      <c r="BK7" s="173"/>
      <c r="BL7" s="77">
        <f t="shared" si="38"/>
        <v>5</v>
      </c>
      <c r="BM7" s="81">
        <f t="shared" si="39"/>
        <v>28</v>
      </c>
      <c r="BN7" s="79">
        <f t="shared" si="40"/>
        <v>3</v>
      </c>
      <c r="BO7" s="80">
        <v>3</v>
      </c>
      <c r="BP7" s="80">
        <f t="shared" si="82"/>
        <v>28</v>
      </c>
      <c r="BQ7" s="81">
        <f t="shared" si="41"/>
        <v>21</v>
      </c>
      <c r="BR7" s="79">
        <f t="shared" si="42"/>
        <v>10</v>
      </c>
      <c r="BS7" s="79">
        <f t="shared" si="43"/>
        <v>13</v>
      </c>
      <c r="BT7" s="82">
        <f t="shared" si="44"/>
        <v>25</v>
      </c>
      <c r="BU7" s="80">
        <f t="shared" si="45"/>
        <v>55</v>
      </c>
      <c r="BV7" s="80">
        <v>3</v>
      </c>
      <c r="BW7" s="80">
        <f t="shared" si="83"/>
        <v>28</v>
      </c>
      <c r="BX7" s="81">
        <f t="shared" si="46"/>
        <v>26</v>
      </c>
      <c r="BY7" s="79">
        <f t="shared" si="84"/>
        <v>4</v>
      </c>
      <c r="BZ7" s="79">
        <f t="shared" si="47"/>
        <v>17</v>
      </c>
      <c r="CA7" s="82">
        <f t="shared" si="48"/>
        <v>26</v>
      </c>
      <c r="CB7" s="80">
        <f t="shared" si="49"/>
        <v>82</v>
      </c>
      <c r="CC7" s="80">
        <v>3</v>
      </c>
      <c r="CD7" s="80">
        <f t="shared" si="85"/>
        <v>27</v>
      </c>
      <c r="CE7" s="81">
        <f t="shared" si="50"/>
        <v>5</v>
      </c>
      <c r="CF7" s="79">
        <f t="shared" si="51"/>
        <v>24</v>
      </c>
      <c r="CG7" s="79">
        <f t="shared" si="52"/>
        <v>41</v>
      </c>
      <c r="CH7" s="82">
        <f t="shared" si="53"/>
        <v>22</v>
      </c>
      <c r="CI7" s="80">
        <f t="shared" si="54"/>
        <v>105</v>
      </c>
      <c r="CJ7" s="80">
        <v>3</v>
      </c>
      <c r="CK7" s="80">
        <f t="shared" si="86"/>
        <v>26</v>
      </c>
      <c r="CL7" s="81">
        <f t="shared" si="55"/>
        <v>6</v>
      </c>
      <c r="CM7" s="79">
        <f t="shared" si="56"/>
        <v>20</v>
      </c>
      <c r="CN7" s="79">
        <f t="shared" si="57"/>
        <v>61</v>
      </c>
      <c r="CO7" s="82">
        <f t="shared" si="58"/>
        <v>17</v>
      </c>
      <c r="CP7" s="80">
        <f t="shared" si="59"/>
        <v>114.75</v>
      </c>
      <c r="CQ7" s="80">
        <v>3</v>
      </c>
      <c r="CR7" s="80">
        <f t="shared" si="87"/>
        <v>23</v>
      </c>
      <c r="CS7" s="81">
        <f t="shared" si="88"/>
        <v>15</v>
      </c>
      <c r="CT7" s="79">
        <f t="shared" si="60"/>
        <v>11</v>
      </c>
      <c r="CU7" s="79">
        <f t="shared" si="61"/>
        <v>72</v>
      </c>
      <c r="CV7" s="82">
        <f t="shared" si="62"/>
        <v>16</v>
      </c>
      <c r="CW7" s="80">
        <f t="shared" si="63"/>
        <v>135</v>
      </c>
      <c r="CX7" s="80">
        <v>3</v>
      </c>
      <c r="CY7" s="80">
        <f t="shared" si="89"/>
        <v>23</v>
      </c>
      <c r="CZ7" s="81" t="str">
        <f t="shared" si="64"/>
        <v>n/s</v>
      </c>
      <c r="DA7" s="79">
        <f t="shared" si="65"/>
        <v>0</v>
      </c>
      <c r="DB7" s="79">
        <f t="shared" si="66"/>
        <v>72</v>
      </c>
      <c r="DC7" s="82">
        <f t="shared" si="67"/>
        <v>20</v>
      </c>
      <c r="DD7" s="80">
        <f t="shared" si="68"/>
        <v>156</v>
      </c>
      <c r="DE7" s="80">
        <v>3</v>
      </c>
      <c r="DF7" s="80">
        <f t="shared" si="90"/>
        <v>23</v>
      </c>
      <c r="DG7" s="81">
        <f t="shared" si="69"/>
        <v>15</v>
      </c>
      <c r="DH7" s="79">
        <f t="shared" si="70"/>
        <v>11</v>
      </c>
      <c r="DI7" s="79">
        <f t="shared" si="71"/>
        <v>83</v>
      </c>
      <c r="DJ7" s="82">
        <f t="shared" si="72"/>
        <v>19</v>
      </c>
      <c r="DK7" s="80">
        <f t="shared" si="73"/>
        <v>171.25</v>
      </c>
      <c r="DL7" s="80">
        <v>3</v>
      </c>
      <c r="DM7" s="80">
        <f t="shared" si="91"/>
        <v>23</v>
      </c>
      <c r="DN7" s="85">
        <f t="shared" si="74"/>
        <v>-3</v>
      </c>
      <c r="DO7" s="86"/>
      <c r="DP7" s="87">
        <f t="shared" si="75"/>
        <v>80</v>
      </c>
      <c r="DQ7" s="88">
        <f t="shared" si="76"/>
        <v>18</v>
      </c>
      <c r="DR7" s="89">
        <f t="shared" si="77"/>
        <v>141</v>
      </c>
      <c r="DS7" s="90">
        <f t="shared" si="78"/>
        <v>165.75</v>
      </c>
      <c r="DT7" s="84">
        <v>3</v>
      </c>
      <c r="DU7" s="84">
        <v>1</v>
      </c>
      <c r="DV7" s="82">
        <f t="shared" si="79"/>
        <v>18</v>
      </c>
      <c r="DW7" s="82"/>
      <c r="DX7" s="91" t="str">
        <f t="shared" si="80"/>
        <v xml:space="preserve">Александр Раткин </v>
      </c>
      <c r="DY7" s="92">
        <f t="shared" si="81"/>
        <v>5</v>
      </c>
    </row>
    <row r="8" spans="1:129" s="96" customFormat="1" hidden="1">
      <c r="A8" s="60">
        <v>3</v>
      </c>
      <c r="B8" s="61" t="s">
        <v>56</v>
      </c>
      <c r="C8" s="62">
        <v>17.95</v>
      </c>
      <c r="D8" s="62">
        <v>8.15</v>
      </c>
      <c r="E8" s="62">
        <v>17.399999999999999</v>
      </c>
      <c r="F8" s="62">
        <v>5.7</v>
      </c>
      <c r="G8" s="62">
        <v>15.3</v>
      </c>
      <c r="H8" s="62">
        <v>1.9812240916849548</v>
      </c>
      <c r="I8" s="63">
        <v>16</v>
      </c>
      <c r="J8" s="64">
        <f t="shared" si="0"/>
        <v>1321.25094453625</v>
      </c>
      <c r="K8" s="65">
        <f t="shared" si="1"/>
        <v>54.654000283717863</v>
      </c>
      <c r="L8" s="66">
        <f>K8*$L$2</f>
        <v>2.7327000141858933</v>
      </c>
      <c r="M8" s="95">
        <f>K8*$M$2</f>
        <v>3.8257800198602507</v>
      </c>
      <c r="N8" s="67" t="s">
        <v>65</v>
      </c>
      <c r="O8" s="67" t="s">
        <v>66</v>
      </c>
      <c r="P8" s="68">
        <f t="shared" si="2"/>
        <v>61.212480317764012</v>
      </c>
      <c r="Q8" s="69">
        <v>1</v>
      </c>
      <c r="R8" s="69" t="s">
        <v>59</v>
      </c>
      <c r="S8" s="70">
        <v>4</v>
      </c>
      <c r="T8" s="71">
        <f t="shared" si="3"/>
        <v>0.99997083937098297</v>
      </c>
      <c r="U8" s="71">
        <f t="shared" si="4"/>
        <v>0.99997417903451558</v>
      </c>
      <c r="V8" s="71">
        <f t="shared" si="5"/>
        <v>0.9999778095902494</v>
      </c>
      <c r="W8" s="72">
        <v>0.64303240740740741</v>
      </c>
      <c r="X8" s="73">
        <f t="shared" si="6"/>
        <v>0.18817129629629631</v>
      </c>
      <c r="Y8" s="74">
        <f t="shared" si="7"/>
        <v>5</v>
      </c>
      <c r="Z8" s="73">
        <f t="shared" si="8"/>
        <v>0.18816712069812819</v>
      </c>
      <c r="AA8" s="74">
        <f t="shared" si="9"/>
        <v>6</v>
      </c>
      <c r="AB8" s="75">
        <v>0.6802893518518518</v>
      </c>
      <c r="AC8" s="73">
        <f t="shared" si="10"/>
        <v>0.12959490740740731</v>
      </c>
      <c r="AD8" s="74">
        <f t="shared" si="11"/>
        <v>9</v>
      </c>
      <c r="AE8" s="73">
        <f t="shared" si="12"/>
        <v>0.12959203164331035</v>
      </c>
      <c r="AF8" s="74">
        <f t="shared" si="13"/>
        <v>8</v>
      </c>
      <c r="AG8" s="75">
        <v>0.78244212962962956</v>
      </c>
      <c r="AH8" s="73">
        <f t="shared" si="14"/>
        <v>0.32410879629629624</v>
      </c>
      <c r="AI8" s="74">
        <f t="shared" si="15"/>
        <v>14</v>
      </c>
      <c r="AJ8" s="73">
        <f t="shared" si="16"/>
        <v>0.32410042749425388</v>
      </c>
      <c r="AK8" s="74">
        <f t="shared" si="17"/>
        <v>18</v>
      </c>
      <c r="AL8" s="75">
        <v>0.53615740740740747</v>
      </c>
      <c r="AM8" s="73">
        <f t="shared" si="18"/>
        <v>8.8240740740740786E-2</v>
      </c>
      <c r="AN8" s="74">
        <f t="shared" si="19"/>
        <v>3</v>
      </c>
      <c r="AO8" s="73">
        <f t="shared" si="20"/>
        <v>8.8238782642547059E-2</v>
      </c>
      <c r="AP8" s="74">
        <f t="shared" si="21"/>
        <v>3</v>
      </c>
      <c r="AQ8" s="75">
        <v>0.61048611111111117</v>
      </c>
      <c r="AR8" s="73">
        <f t="shared" si="22"/>
        <v>0.19034722222222228</v>
      </c>
      <c r="AS8" s="74">
        <f t="shared" si="23"/>
        <v>7</v>
      </c>
      <c r="AT8" s="73">
        <f t="shared" si="24"/>
        <v>0.19034299833936627</v>
      </c>
      <c r="AU8" s="74">
        <f t="shared" si="25"/>
        <v>7</v>
      </c>
      <c r="AV8" s="72">
        <v>0.80833333333333324</v>
      </c>
      <c r="AW8" s="73">
        <f t="shared" si="26"/>
        <v>0.12777777777777777</v>
      </c>
      <c r="AX8" s="74">
        <f t="shared" si="27"/>
        <v>9</v>
      </c>
      <c r="AY8" s="73">
        <f t="shared" si="28"/>
        <v>0.12777447843218809</v>
      </c>
      <c r="AZ8" s="74">
        <f t="shared" si="29"/>
        <v>10</v>
      </c>
      <c r="BA8" s="75">
        <v>0.70550925925925922</v>
      </c>
      <c r="BB8" s="73">
        <f t="shared" si="30"/>
        <v>6.6620370370370274E-2</v>
      </c>
      <c r="BC8" s="74">
        <f t="shared" si="31"/>
        <v>11</v>
      </c>
      <c r="BD8" s="73">
        <f t="shared" si="32"/>
        <v>6.6618892037054026E-2</v>
      </c>
      <c r="BE8" s="74">
        <f t="shared" si="33"/>
        <v>13</v>
      </c>
      <c r="BF8" s="75">
        <v>0.60685185185185186</v>
      </c>
      <c r="BG8" s="73">
        <f t="shared" si="34"/>
        <v>0.21796296296296297</v>
      </c>
      <c r="BH8" s="74">
        <f t="shared" si="35"/>
        <v>18</v>
      </c>
      <c r="BI8" s="73">
        <f t="shared" si="36"/>
        <v>0.21795660702586056</v>
      </c>
      <c r="BJ8" s="74">
        <f t="shared" si="37"/>
        <v>18</v>
      </c>
      <c r="BK8" s="173"/>
      <c r="BL8" s="77">
        <f t="shared" si="38"/>
        <v>4</v>
      </c>
      <c r="BM8" s="81">
        <f t="shared" si="39"/>
        <v>6</v>
      </c>
      <c r="BN8" s="79">
        <f t="shared" si="40"/>
        <v>25</v>
      </c>
      <c r="BO8" s="80">
        <v>4</v>
      </c>
      <c r="BP8" s="80">
        <f t="shared" si="82"/>
        <v>27</v>
      </c>
      <c r="BQ8" s="81">
        <f t="shared" si="41"/>
        <v>8</v>
      </c>
      <c r="BR8" s="79">
        <f t="shared" si="42"/>
        <v>23</v>
      </c>
      <c r="BS8" s="79">
        <f t="shared" si="43"/>
        <v>48</v>
      </c>
      <c r="BT8" s="82">
        <f t="shared" si="44"/>
        <v>5</v>
      </c>
      <c r="BU8" s="80">
        <f t="shared" si="45"/>
        <v>53</v>
      </c>
      <c r="BV8" s="80">
        <v>4</v>
      </c>
      <c r="BW8" s="80">
        <f t="shared" si="83"/>
        <v>27</v>
      </c>
      <c r="BX8" s="81">
        <f t="shared" si="46"/>
        <v>18</v>
      </c>
      <c r="BY8" s="79">
        <f t="shared" si="84"/>
        <v>12</v>
      </c>
      <c r="BZ8" s="79">
        <f t="shared" si="47"/>
        <v>60</v>
      </c>
      <c r="CA8" s="82">
        <f t="shared" si="48"/>
        <v>8</v>
      </c>
      <c r="CB8" s="80">
        <f t="shared" si="49"/>
        <v>72</v>
      </c>
      <c r="CC8" s="80">
        <v>4</v>
      </c>
      <c r="CD8" s="80">
        <f t="shared" si="85"/>
        <v>26</v>
      </c>
      <c r="CE8" s="81">
        <f t="shared" si="50"/>
        <v>3</v>
      </c>
      <c r="CF8" s="79">
        <f t="shared" si="51"/>
        <v>26</v>
      </c>
      <c r="CG8" s="79">
        <f t="shared" si="52"/>
        <v>86</v>
      </c>
      <c r="CH8" s="82">
        <f t="shared" si="53"/>
        <v>5</v>
      </c>
      <c r="CI8" s="80">
        <f t="shared" si="54"/>
        <v>88</v>
      </c>
      <c r="CJ8" s="80">
        <v>4</v>
      </c>
      <c r="CK8" s="80">
        <f t="shared" si="86"/>
        <v>25</v>
      </c>
      <c r="CL8" s="81">
        <f t="shared" si="55"/>
        <v>7</v>
      </c>
      <c r="CM8" s="79">
        <f t="shared" si="56"/>
        <v>19</v>
      </c>
      <c r="CN8" s="79">
        <f t="shared" si="57"/>
        <v>105</v>
      </c>
      <c r="CO8" s="82">
        <f t="shared" si="58"/>
        <v>5</v>
      </c>
      <c r="CP8" s="80">
        <f t="shared" si="59"/>
        <v>109.5</v>
      </c>
      <c r="CQ8" s="80">
        <v>4</v>
      </c>
      <c r="CR8" s="80">
        <f t="shared" si="87"/>
        <v>22</v>
      </c>
      <c r="CS8" s="81">
        <f t="shared" si="88"/>
        <v>10</v>
      </c>
      <c r="CT8" s="79">
        <f t="shared" si="60"/>
        <v>16</v>
      </c>
      <c r="CU8" s="79">
        <f t="shared" si="61"/>
        <v>121</v>
      </c>
      <c r="CV8" s="82">
        <f t="shared" si="62"/>
        <v>7</v>
      </c>
      <c r="CW8" s="80">
        <f t="shared" si="63"/>
        <v>132.5</v>
      </c>
      <c r="CX8" s="80">
        <v>4</v>
      </c>
      <c r="CY8" s="80">
        <f t="shared" si="89"/>
        <v>22</v>
      </c>
      <c r="CZ8" s="81">
        <f t="shared" si="64"/>
        <v>13</v>
      </c>
      <c r="DA8" s="79">
        <f t="shared" si="65"/>
        <v>13</v>
      </c>
      <c r="DB8" s="79">
        <f t="shared" si="66"/>
        <v>134</v>
      </c>
      <c r="DC8" s="82">
        <f t="shared" si="67"/>
        <v>6</v>
      </c>
      <c r="DD8" s="80">
        <f t="shared" si="68"/>
        <v>152</v>
      </c>
      <c r="DE8" s="80">
        <v>4</v>
      </c>
      <c r="DF8" s="80">
        <f t="shared" si="90"/>
        <v>22</v>
      </c>
      <c r="DG8" s="81">
        <f t="shared" si="69"/>
        <v>18</v>
      </c>
      <c r="DH8" s="79">
        <f t="shared" si="70"/>
        <v>8</v>
      </c>
      <c r="DI8" s="79">
        <f t="shared" si="71"/>
        <v>142</v>
      </c>
      <c r="DJ8" s="82">
        <f t="shared" si="72"/>
        <v>9</v>
      </c>
      <c r="DK8" s="80">
        <f t="shared" si="73"/>
        <v>166</v>
      </c>
      <c r="DL8" s="80">
        <v>4</v>
      </c>
      <c r="DM8" s="80">
        <f t="shared" si="91"/>
        <v>22</v>
      </c>
      <c r="DN8" s="85">
        <f t="shared" si="74"/>
        <v>-8</v>
      </c>
      <c r="DO8" s="86"/>
      <c r="DP8" s="87">
        <f t="shared" si="75"/>
        <v>134</v>
      </c>
      <c r="DQ8" s="88">
        <f t="shared" si="76"/>
        <v>10</v>
      </c>
      <c r="DR8" s="89">
        <f t="shared" si="77"/>
        <v>83</v>
      </c>
      <c r="DS8" s="90">
        <f t="shared" si="78"/>
        <v>158.25</v>
      </c>
      <c r="DT8" s="84">
        <v>4</v>
      </c>
      <c r="DU8" s="84">
        <v>1</v>
      </c>
      <c r="DV8" s="82">
        <f t="shared" si="79"/>
        <v>10</v>
      </c>
      <c r="DW8" s="82"/>
      <c r="DX8" s="91" t="str">
        <f t="shared" si="80"/>
        <v xml:space="preserve">Геннадий Гришин </v>
      </c>
      <c r="DY8" s="92">
        <f t="shared" si="81"/>
        <v>4</v>
      </c>
    </row>
    <row r="9" spans="1:129" s="96" customFormat="1" hidden="1">
      <c r="A9" s="60">
        <v>4</v>
      </c>
      <c r="B9" s="47" t="s">
        <v>67</v>
      </c>
      <c r="C9" s="97">
        <v>18.649999999999999</v>
      </c>
      <c r="D9" s="97">
        <v>9.1999999999999993</v>
      </c>
      <c r="E9" s="97">
        <v>18.899999999999999</v>
      </c>
      <c r="F9" s="97">
        <v>6.3</v>
      </c>
      <c r="G9" s="97">
        <v>16</v>
      </c>
      <c r="H9" s="97">
        <v>1.85</v>
      </c>
      <c r="I9" s="98">
        <v>18.5</v>
      </c>
      <c r="J9" s="99">
        <f t="shared" si="0"/>
        <v>1564.4179573250001</v>
      </c>
      <c r="K9" s="100">
        <f t="shared" si="1"/>
        <v>49.366924408491968</v>
      </c>
      <c r="L9" s="101">
        <f>K9*$L$2</f>
        <v>2.4683462204245985</v>
      </c>
      <c r="M9" s="47"/>
      <c r="N9" t="s">
        <v>68</v>
      </c>
      <c r="O9" t="s">
        <v>69</v>
      </c>
      <c r="P9" s="68">
        <f t="shared" si="2"/>
        <v>51.835270628916568</v>
      </c>
      <c r="Q9" s="69">
        <v>1</v>
      </c>
      <c r="R9" s="69" t="s">
        <v>59</v>
      </c>
      <c r="S9" s="70">
        <v>0</v>
      </c>
      <c r="T9" s="71">
        <f t="shared" si="3"/>
        <v>1.0176021187564701</v>
      </c>
      <c r="U9" s="71">
        <f t="shared" si="4"/>
        <v>1.0155548005398669</v>
      </c>
      <c r="V9" s="71">
        <f t="shared" si="5"/>
        <v>1.0133384969155237</v>
      </c>
      <c r="W9" s="72">
        <v>0.65844907407407405</v>
      </c>
      <c r="X9" s="73">
        <f t="shared" si="6"/>
        <v>0.20358796296296294</v>
      </c>
      <c r="Y9" s="74">
        <f t="shared" si="7"/>
        <v>21</v>
      </c>
      <c r="Z9" s="73">
        <f t="shared" si="8"/>
        <v>0.20630352037898217</v>
      </c>
      <c r="AA9" s="74">
        <f t="shared" si="9"/>
        <v>22</v>
      </c>
      <c r="AB9" s="75">
        <v>0.66895833333333332</v>
      </c>
      <c r="AC9" s="73">
        <f t="shared" si="10"/>
        <v>0.11826388888888884</v>
      </c>
      <c r="AD9" s="74">
        <f t="shared" si="11"/>
        <v>2</v>
      </c>
      <c r="AE9" s="73">
        <f t="shared" si="12"/>
        <v>0.11984135140605112</v>
      </c>
      <c r="AF9" s="74">
        <f t="shared" si="13"/>
        <v>1</v>
      </c>
      <c r="AG9" s="75">
        <v>0.7197337962962963</v>
      </c>
      <c r="AH9" s="73">
        <f t="shared" si="14"/>
        <v>0.26140046296296299</v>
      </c>
      <c r="AI9" s="74">
        <f t="shared" si="15"/>
        <v>10</v>
      </c>
      <c r="AJ9" s="73">
        <f t="shared" si="16"/>
        <v>0.26546649502538072</v>
      </c>
      <c r="AK9" s="74">
        <f t="shared" si="17"/>
        <v>10</v>
      </c>
      <c r="AL9" s="75">
        <v>0.53670138888888885</v>
      </c>
      <c r="AM9" s="73">
        <f t="shared" si="18"/>
        <v>8.8784722222222168E-2</v>
      </c>
      <c r="AN9" s="74">
        <f t="shared" si="19"/>
        <v>4</v>
      </c>
      <c r="AO9" s="73">
        <f t="shared" si="20"/>
        <v>8.9968976965728906E-2</v>
      </c>
      <c r="AP9" s="74">
        <f t="shared" si="21"/>
        <v>4</v>
      </c>
      <c r="AQ9" s="75">
        <v>0.59134259259259259</v>
      </c>
      <c r="AR9" s="73">
        <f t="shared" si="22"/>
        <v>0.17120370370370369</v>
      </c>
      <c r="AS9" s="74">
        <f t="shared" si="23"/>
        <v>2</v>
      </c>
      <c r="AT9" s="73">
        <f t="shared" si="24"/>
        <v>0.17348730377748178</v>
      </c>
      <c r="AU9" s="74">
        <f t="shared" si="25"/>
        <v>1</v>
      </c>
      <c r="AV9" s="72">
        <v>0.7973148148148147</v>
      </c>
      <c r="AW9" s="73">
        <f t="shared" si="26"/>
        <v>0.11675925925925923</v>
      </c>
      <c r="AX9" s="74">
        <f t="shared" si="27"/>
        <v>3</v>
      </c>
      <c r="AY9" s="73">
        <f t="shared" si="28"/>
        <v>0.11857542624821961</v>
      </c>
      <c r="AZ9" s="74">
        <f t="shared" si="29"/>
        <v>3</v>
      </c>
      <c r="BA9" s="75">
        <v>0.69988425925925923</v>
      </c>
      <c r="BB9" s="73">
        <f t="shared" si="30"/>
        <v>6.0995370370370283E-2</v>
      </c>
      <c r="BC9" s="74">
        <f t="shared" si="31"/>
        <v>1</v>
      </c>
      <c r="BD9" s="73">
        <f t="shared" si="32"/>
        <v>6.180895692991669E-2</v>
      </c>
      <c r="BE9" s="74">
        <f t="shared" si="33"/>
        <v>1</v>
      </c>
      <c r="BF9" s="75">
        <v>0.58877314814814818</v>
      </c>
      <c r="BG9" s="73">
        <f t="shared" si="34"/>
        <v>0.19988425925925929</v>
      </c>
      <c r="BH9" s="74">
        <f t="shared" si="35"/>
        <v>5</v>
      </c>
      <c r="BI9" s="73">
        <f t="shared" si="36"/>
        <v>0.20340264572828984</v>
      </c>
      <c r="BJ9" s="74">
        <f t="shared" si="37"/>
        <v>7</v>
      </c>
      <c r="BK9" s="173"/>
      <c r="BL9" s="77">
        <f t="shared" si="38"/>
        <v>0</v>
      </c>
      <c r="BM9" s="81">
        <f t="shared" si="39"/>
        <v>22</v>
      </c>
      <c r="BN9" s="79">
        <f t="shared" si="40"/>
        <v>9</v>
      </c>
      <c r="BO9" s="80">
        <v>5</v>
      </c>
      <c r="BP9" s="80">
        <f t="shared" si="82"/>
        <v>26</v>
      </c>
      <c r="BQ9" s="81">
        <f t="shared" si="41"/>
        <v>1</v>
      </c>
      <c r="BR9" s="79">
        <f t="shared" si="42"/>
        <v>30.25</v>
      </c>
      <c r="BS9" s="79">
        <f t="shared" si="43"/>
        <v>39.25</v>
      </c>
      <c r="BT9" s="82">
        <f t="shared" si="44"/>
        <v>9</v>
      </c>
      <c r="BU9" s="80">
        <f t="shared" si="45"/>
        <v>48</v>
      </c>
      <c r="BV9" s="80">
        <v>5</v>
      </c>
      <c r="BW9" s="80">
        <f t="shared" si="83"/>
        <v>26</v>
      </c>
      <c r="BX9" s="81">
        <f t="shared" si="46"/>
        <v>10</v>
      </c>
      <c r="BY9" s="79">
        <f t="shared" si="84"/>
        <v>20</v>
      </c>
      <c r="BZ9" s="79">
        <f t="shared" si="47"/>
        <v>59.25</v>
      </c>
      <c r="CA9" s="82">
        <f t="shared" si="48"/>
        <v>9</v>
      </c>
      <c r="CB9" s="80">
        <f t="shared" si="49"/>
        <v>71</v>
      </c>
      <c r="CC9" s="80">
        <v>5</v>
      </c>
      <c r="CD9" s="80">
        <f t="shared" si="85"/>
        <v>25</v>
      </c>
      <c r="CE9" s="81">
        <f t="shared" si="50"/>
        <v>4</v>
      </c>
      <c r="CF9" s="79">
        <f t="shared" si="51"/>
        <v>25</v>
      </c>
      <c r="CG9" s="79">
        <f t="shared" si="52"/>
        <v>84.25</v>
      </c>
      <c r="CH9" s="82">
        <f t="shared" si="53"/>
        <v>7</v>
      </c>
      <c r="CI9" s="80">
        <f t="shared" si="54"/>
        <v>86</v>
      </c>
      <c r="CJ9" s="80">
        <v>5</v>
      </c>
      <c r="CK9" s="80">
        <f t="shared" si="86"/>
        <v>24</v>
      </c>
      <c r="CL9" s="81">
        <f t="shared" si="55"/>
        <v>1</v>
      </c>
      <c r="CM9" s="79">
        <f t="shared" si="56"/>
        <v>25.25</v>
      </c>
      <c r="CN9" s="79">
        <f t="shared" si="57"/>
        <v>109.5</v>
      </c>
      <c r="CO9" s="82">
        <f t="shared" si="58"/>
        <v>4</v>
      </c>
      <c r="CP9" s="80">
        <f t="shared" si="59"/>
        <v>105</v>
      </c>
      <c r="CQ9" s="80">
        <v>5</v>
      </c>
      <c r="CR9" s="80">
        <f t="shared" si="87"/>
        <v>21</v>
      </c>
      <c r="CS9" s="81">
        <f t="shared" si="88"/>
        <v>3</v>
      </c>
      <c r="CT9" s="79">
        <f t="shared" si="60"/>
        <v>23</v>
      </c>
      <c r="CU9" s="79">
        <f t="shared" si="61"/>
        <v>132.5</v>
      </c>
      <c r="CV9" s="82">
        <f t="shared" si="62"/>
        <v>4</v>
      </c>
      <c r="CW9" s="80">
        <f t="shared" si="63"/>
        <v>124</v>
      </c>
      <c r="CX9" s="80">
        <v>5</v>
      </c>
      <c r="CY9" s="80">
        <f t="shared" si="89"/>
        <v>21</v>
      </c>
      <c r="CZ9" s="81">
        <f t="shared" si="64"/>
        <v>1</v>
      </c>
      <c r="DA9" s="79">
        <f t="shared" si="65"/>
        <v>25.25</v>
      </c>
      <c r="DB9" s="79">
        <f t="shared" si="66"/>
        <v>157.75</v>
      </c>
      <c r="DC9" s="82">
        <f t="shared" si="67"/>
        <v>2</v>
      </c>
      <c r="DD9" s="80">
        <f t="shared" si="68"/>
        <v>146</v>
      </c>
      <c r="DE9" s="80">
        <v>5</v>
      </c>
      <c r="DF9" s="80">
        <f t="shared" si="90"/>
        <v>21</v>
      </c>
      <c r="DG9" s="81">
        <f t="shared" si="69"/>
        <v>7</v>
      </c>
      <c r="DH9" s="79">
        <f t="shared" si="70"/>
        <v>19</v>
      </c>
      <c r="DI9" s="79">
        <f t="shared" si="71"/>
        <v>176.75</v>
      </c>
      <c r="DJ9" s="82">
        <f t="shared" si="72"/>
        <v>2</v>
      </c>
      <c r="DK9" s="80">
        <f t="shared" si="73"/>
        <v>166</v>
      </c>
      <c r="DL9" s="80">
        <v>5</v>
      </c>
      <c r="DM9" s="80">
        <f t="shared" si="91"/>
        <v>21</v>
      </c>
      <c r="DN9" s="85">
        <f t="shared" si="74"/>
        <v>-9</v>
      </c>
      <c r="DO9" s="86"/>
      <c r="DP9" s="87">
        <f t="shared" si="75"/>
        <v>167.75</v>
      </c>
      <c r="DQ9" s="88">
        <f t="shared" si="76"/>
        <v>2</v>
      </c>
      <c r="DR9" s="89">
        <f t="shared" si="77"/>
        <v>49</v>
      </c>
      <c r="DS9" s="90">
        <f t="shared" si="78"/>
        <v>156</v>
      </c>
      <c r="DT9" s="84">
        <v>5</v>
      </c>
      <c r="DU9" s="84">
        <v>1</v>
      </c>
      <c r="DV9" s="82">
        <f t="shared" si="79"/>
        <v>2</v>
      </c>
      <c r="DW9" s="82"/>
      <c r="DX9" s="91" t="str">
        <f t="shared" si="80"/>
        <v>Александр Синицын</v>
      </c>
      <c r="DY9" s="92">
        <f t="shared" si="81"/>
        <v>0</v>
      </c>
    </row>
    <row r="10" spans="1:129" s="96" customFormat="1" hidden="1">
      <c r="A10" s="60">
        <v>6</v>
      </c>
      <c r="B10" s="102" t="s">
        <v>70</v>
      </c>
      <c r="C10" s="103">
        <v>17</v>
      </c>
      <c r="D10" s="103">
        <v>9.0299999999999994</v>
      </c>
      <c r="E10" s="103">
        <v>16.3</v>
      </c>
      <c r="F10" s="103">
        <v>6.15</v>
      </c>
      <c r="G10" s="103">
        <v>15.3</v>
      </c>
      <c r="H10" s="103">
        <v>2.2999999999999998</v>
      </c>
      <c r="I10" s="104">
        <v>15</v>
      </c>
      <c r="J10" s="105">
        <f t="shared" si="0"/>
        <v>1365.8313392775001</v>
      </c>
      <c r="K10" s="106">
        <f t="shared" si="1"/>
        <v>45.974129586407059</v>
      </c>
      <c r="L10" s="102"/>
      <c r="M10" s="107"/>
      <c r="N10" s="108" t="s">
        <v>71</v>
      </c>
      <c r="O10" s="108" t="s">
        <v>72</v>
      </c>
      <c r="P10" s="68">
        <f t="shared" si="2"/>
        <v>45.974129586407059</v>
      </c>
      <c r="Q10" s="69">
        <v>1</v>
      </c>
      <c r="R10" s="69" t="s">
        <v>59</v>
      </c>
      <c r="S10" s="70">
        <v>6</v>
      </c>
      <c r="T10" s="71">
        <f t="shared" si="3"/>
        <v>1.0289416679998484</v>
      </c>
      <c r="U10" s="71">
        <f t="shared" si="4"/>
        <v>1.0255423312511285</v>
      </c>
      <c r="V10" s="71">
        <f t="shared" si="5"/>
        <v>1.0218723196565442</v>
      </c>
      <c r="W10" s="72">
        <v>0.63645833333333335</v>
      </c>
      <c r="X10" s="73">
        <f t="shared" si="6"/>
        <v>0.18159722222222224</v>
      </c>
      <c r="Y10" s="74">
        <f t="shared" si="7"/>
        <v>3</v>
      </c>
      <c r="Z10" s="73">
        <f t="shared" si="8"/>
        <v>0.18556917471540718</v>
      </c>
      <c r="AA10" s="74">
        <f t="shared" si="9"/>
        <v>4</v>
      </c>
      <c r="AB10" s="75">
        <v>0.66892361111111109</v>
      </c>
      <c r="AC10" s="73">
        <f t="shared" si="10"/>
        <v>0.11822916666666661</v>
      </c>
      <c r="AD10" s="74">
        <f t="shared" si="11"/>
        <v>1</v>
      </c>
      <c r="AE10" s="73">
        <f t="shared" si="12"/>
        <v>0.12081511279272679</v>
      </c>
      <c r="AF10" s="74">
        <f t="shared" si="13"/>
        <v>2</v>
      </c>
      <c r="AG10" s="75">
        <v>0.70505787037037038</v>
      </c>
      <c r="AH10" s="73">
        <f t="shared" si="14"/>
        <v>0.24672453703703706</v>
      </c>
      <c r="AI10" s="74">
        <f t="shared" si="15"/>
        <v>4</v>
      </c>
      <c r="AJ10" s="73">
        <f t="shared" si="16"/>
        <v>0.2530264568898184</v>
      </c>
      <c r="AK10" s="74">
        <f t="shared" si="17"/>
        <v>4</v>
      </c>
      <c r="AL10" s="75">
        <v>0.53741898148148148</v>
      </c>
      <c r="AM10" s="73">
        <f t="shared" si="18"/>
        <v>8.9502314814814798E-2</v>
      </c>
      <c r="AN10" s="74">
        <f t="shared" si="19"/>
        <v>5</v>
      </c>
      <c r="AO10" s="73">
        <f t="shared" si="20"/>
        <v>9.1459938054445078E-2</v>
      </c>
      <c r="AP10" s="74">
        <f t="shared" si="21"/>
        <v>6</v>
      </c>
      <c r="AQ10" s="75">
        <v>0.61701388888888886</v>
      </c>
      <c r="AR10" s="73">
        <f t="shared" si="22"/>
        <v>0.19687499999999997</v>
      </c>
      <c r="AS10" s="74">
        <f t="shared" si="23"/>
        <v>9</v>
      </c>
      <c r="AT10" s="73">
        <f t="shared" si="24"/>
        <v>0.20118111293238211</v>
      </c>
      <c r="AU10" s="74">
        <f t="shared" si="25"/>
        <v>14</v>
      </c>
      <c r="AV10" s="72">
        <v>0.80401620370370364</v>
      </c>
      <c r="AW10" s="73">
        <f t="shared" si="26"/>
        <v>0.12346064814814817</v>
      </c>
      <c r="AX10" s="74">
        <f t="shared" si="27"/>
        <v>7</v>
      </c>
      <c r="AY10" s="73">
        <f t="shared" si="28"/>
        <v>0.12661412091962718</v>
      </c>
      <c r="AZ10" s="74">
        <f t="shared" si="29"/>
        <v>8</v>
      </c>
      <c r="BA10" s="75">
        <v>0.70164351851851858</v>
      </c>
      <c r="BB10" s="73">
        <f t="shared" si="30"/>
        <v>6.2754629629629632E-2</v>
      </c>
      <c r="BC10" s="74">
        <f t="shared" si="31"/>
        <v>4</v>
      </c>
      <c r="BD10" s="73">
        <f t="shared" si="32"/>
        <v>6.4127218948816928E-2</v>
      </c>
      <c r="BE10" s="74">
        <f t="shared" si="33"/>
        <v>5</v>
      </c>
      <c r="BF10" s="75">
        <v>0.59803240740740737</v>
      </c>
      <c r="BG10" s="73">
        <f t="shared" si="34"/>
        <v>0.20914351851851848</v>
      </c>
      <c r="BH10" s="74">
        <f t="shared" si="35"/>
        <v>12</v>
      </c>
      <c r="BI10" s="73">
        <f t="shared" si="36"/>
        <v>0.21519648079580159</v>
      </c>
      <c r="BJ10" s="74">
        <f t="shared" si="37"/>
        <v>16</v>
      </c>
      <c r="BK10" s="173"/>
      <c r="BL10" s="77">
        <f t="shared" si="38"/>
        <v>6</v>
      </c>
      <c r="BM10" s="81">
        <f t="shared" si="39"/>
        <v>4</v>
      </c>
      <c r="BN10" s="79">
        <f t="shared" si="40"/>
        <v>27</v>
      </c>
      <c r="BO10" s="80">
        <v>6</v>
      </c>
      <c r="BP10" s="80">
        <f t="shared" si="82"/>
        <v>25</v>
      </c>
      <c r="BQ10" s="81">
        <f t="shared" si="41"/>
        <v>2</v>
      </c>
      <c r="BR10" s="79">
        <f t="shared" si="42"/>
        <v>29</v>
      </c>
      <c r="BS10" s="79">
        <f t="shared" si="43"/>
        <v>56</v>
      </c>
      <c r="BT10" s="82">
        <f t="shared" si="44"/>
        <v>2</v>
      </c>
      <c r="BU10" s="80">
        <f t="shared" si="45"/>
        <v>45</v>
      </c>
      <c r="BV10" s="80">
        <v>6</v>
      </c>
      <c r="BW10" s="80">
        <f t="shared" si="83"/>
        <v>25</v>
      </c>
      <c r="BX10" s="81">
        <f t="shared" si="46"/>
        <v>4</v>
      </c>
      <c r="BY10" s="79">
        <f t="shared" si="84"/>
        <v>26</v>
      </c>
      <c r="BZ10" s="79">
        <f t="shared" si="47"/>
        <v>82</v>
      </c>
      <c r="CA10" s="82">
        <f t="shared" si="48"/>
        <v>3</v>
      </c>
      <c r="CB10" s="80">
        <f t="shared" si="49"/>
        <v>67</v>
      </c>
      <c r="CC10" s="80">
        <v>6</v>
      </c>
      <c r="CD10" s="80">
        <f t="shared" si="85"/>
        <v>24</v>
      </c>
      <c r="CE10" s="81">
        <f t="shared" si="50"/>
        <v>6</v>
      </c>
      <c r="CF10" s="79">
        <f t="shared" si="51"/>
        <v>23</v>
      </c>
      <c r="CG10" s="79">
        <f t="shared" si="52"/>
        <v>105</v>
      </c>
      <c r="CH10" s="82">
        <f t="shared" si="53"/>
        <v>3</v>
      </c>
      <c r="CI10" s="80">
        <f t="shared" si="54"/>
        <v>86</v>
      </c>
      <c r="CJ10" s="80">
        <v>6</v>
      </c>
      <c r="CK10" s="80">
        <f t="shared" si="86"/>
        <v>23</v>
      </c>
      <c r="CL10" s="81">
        <f t="shared" si="55"/>
        <v>14</v>
      </c>
      <c r="CM10" s="79">
        <f t="shared" si="56"/>
        <v>12</v>
      </c>
      <c r="CN10" s="79">
        <f t="shared" si="57"/>
        <v>117</v>
      </c>
      <c r="CO10" s="82">
        <f t="shared" si="58"/>
        <v>2</v>
      </c>
      <c r="CP10" s="80">
        <f t="shared" si="59"/>
        <v>104</v>
      </c>
      <c r="CQ10" s="80">
        <v>6</v>
      </c>
      <c r="CR10" s="80">
        <f t="shared" si="87"/>
        <v>20</v>
      </c>
      <c r="CS10" s="81">
        <f t="shared" si="88"/>
        <v>8</v>
      </c>
      <c r="CT10" s="79">
        <f t="shared" si="60"/>
        <v>18</v>
      </c>
      <c r="CU10" s="79">
        <f t="shared" si="61"/>
        <v>135</v>
      </c>
      <c r="CV10" s="82">
        <f t="shared" si="62"/>
        <v>3</v>
      </c>
      <c r="CW10" s="80">
        <f t="shared" si="63"/>
        <v>123</v>
      </c>
      <c r="CX10" s="80">
        <v>6</v>
      </c>
      <c r="CY10" s="80">
        <f t="shared" si="89"/>
        <v>20</v>
      </c>
      <c r="CZ10" s="81">
        <f t="shared" si="64"/>
        <v>5</v>
      </c>
      <c r="DA10" s="79">
        <f t="shared" si="65"/>
        <v>21</v>
      </c>
      <c r="DB10" s="79">
        <f t="shared" si="66"/>
        <v>156</v>
      </c>
      <c r="DC10" s="82">
        <f t="shared" si="67"/>
        <v>3</v>
      </c>
      <c r="DD10" s="80">
        <f t="shared" si="68"/>
        <v>134</v>
      </c>
      <c r="DE10" s="80">
        <v>6</v>
      </c>
      <c r="DF10" s="80">
        <f t="shared" si="90"/>
        <v>20</v>
      </c>
      <c r="DG10" s="81">
        <f t="shared" si="69"/>
        <v>16</v>
      </c>
      <c r="DH10" s="79">
        <f t="shared" si="70"/>
        <v>10</v>
      </c>
      <c r="DI10" s="79">
        <f t="shared" si="71"/>
        <v>166</v>
      </c>
      <c r="DJ10" s="82">
        <f t="shared" si="72"/>
        <v>4</v>
      </c>
      <c r="DK10" s="80">
        <f t="shared" si="73"/>
        <v>154.30000000000001</v>
      </c>
      <c r="DL10" s="80">
        <v>6</v>
      </c>
      <c r="DM10" s="80">
        <f t="shared" si="91"/>
        <v>20</v>
      </c>
      <c r="DN10" s="85">
        <f t="shared" si="74"/>
        <v>-10</v>
      </c>
      <c r="DO10" s="86"/>
      <c r="DP10" s="87">
        <f t="shared" si="75"/>
        <v>156</v>
      </c>
      <c r="DQ10" s="88">
        <f t="shared" si="76"/>
        <v>5</v>
      </c>
      <c r="DR10" s="89">
        <f t="shared" si="77"/>
        <v>59</v>
      </c>
      <c r="DS10" s="90">
        <f t="shared" si="78"/>
        <v>148</v>
      </c>
      <c r="DT10" s="84">
        <v>6</v>
      </c>
      <c r="DU10" s="84">
        <v>1</v>
      </c>
      <c r="DV10" s="82">
        <f t="shared" si="79"/>
        <v>5</v>
      </c>
      <c r="DW10" s="82"/>
      <c r="DX10" s="91" t="str">
        <f t="shared" si="80"/>
        <v xml:space="preserve">Александр Клевцов </v>
      </c>
      <c r="DY10" s="92">
        <f t="shared" si="81"/>
        <v>6</v>
      </c>
    </row>
    <row r="11" spans="1:129" s="96" customFormat="1" hidden="1">
      <c r="A11" s="60">
        <v>7</v>
      </c>
      <c r="B11" s="102" t="s">
        <v>70</v>
      </c>
      <c r="C11" s="109">
        <v>17.3</v>
      </c>
      <c r="D11" s="109">
        <v>8.75</v>
      </c>
      <c r="E11" s="109">
        <v>16.8</v>
      </c>
      <c r="F11" s="109">
        <v>6.6</v>
      </c>
      <c r="G11" s="109">
        <v>15.3</v>
      </c>
      <c r="H11" s="109">
        <v>1.7678614971958058</v>
      </c>
      <c r="I11" s="110">
        <v>15</v>
      </c>
      <c r="J11" s="105">
        <f t="shared" si="0"/>
        <v>1411.5824235275002</v>
      </c>
      <c r="K11" s="106">
        <f t="shared" si="1"/>
        <v>50.123841522784772</v>
      </c>
      <c r="L11" s="102"/>
      <c r="M11" s="107"/>
      <c r="N11" s="108" t="s">
        <v>73</v>
      </c>
      <c r="O11" s="108" t="s">
        <v>74</v>
      </c>
      <c r="P11" s="68">
        <f t="shared" si="2"/>
        <v>50.123841522784772</v>
      </c>
      <c r="Q11" s="69">
        <v>1</v>
      </c>
      <c r="R11" s="69" t="s">
        <v>59</v>
      </c>
      <c r="S11" s="70">
        <v>7</v>
      </c>
      <c r="T11" s="71">
        <f t="shared" si="3"/>
        <v>1.0208873018553823</v>
      </c>
      <c r="U11" s="71">
        <f t="shared" si="4"/>
        <v>1.0184509528408745</v>
      </c>
      <c r="V11" s="71">
        <f t="shared" si="5"/>
        <v>1.0158155686778751</v>
      </c>
      <c r="W11" s="72">
        <v>0.64532407407407411</v>
      </c>
      <c r="X11" s="73">
        <f t="shared" si="6"/>
        <v>0.190462962962963</v>
      </c>
      <c r="Y11" s="74">
        <f t="shared" si="7"/>
        <v>9</v>
      </c>
      <c r="Z11" s="73">
        <f t="shared" si="8"/>
        <v>0.19347524303429534</v>
      </c>
      <c r="AA11" s="74">
        <f t="shared" si="9"/>
        <v>11</v>
      </c>
      <c r="AB11" s="75">
        <v>0.67688657407407404</v>
      </c>
      <c r="AC11" s="73">
        <f t="shared" si="10"/>
        <v>0.12619212962962956</v>
      </c>
      <c r="AD11" s="74">
        <f t="shared" si="11"/>
        <v>8</v>
      </c>
      <c r="AE11" s="73">
        <f t="shared" si="12"/>
        <v>0.12818792992239428</v>
      </c>
      <c r="AF11" s="74">
        <f t="shared" si="13"/>
        <v>7</v>
      </c>
      <c r="AG11" s="75">
        <v>0.7094907407407407</v>
      </c>
      <c r="AH11" s="73">
        <f t="shared" si="14"/>
        <v>0.25115740740740738</v>
      </c>
      <c r="AI11" s="74">
        <f t="shared" si="15"/>
        <v>5</v>
      </c>
      <c r="AJ11" s="73">
        <f t="shared" si="16"/>
        <v>0.25579150088711777</v>
      </c>
      <c r="AK11" s="74">
        <f t="shared" si="17"/>
        <v>7</v>
      </c>
      <c r="AL11" s="75">
        <v>0.53873842592592591</v>
      </c>
      <c r="AM11" s="73">
        <f t="shared" si="18"/>
        <v>9.0821759259259227E-2</v>
      </c>
      <c r="AN11" s="74">
        <f t="shared" si="19"/>
        <v>8</v>
      </c>
      <c r="AO11" s="73">
        <f t="shared" si="20"/>
        <v>9.2258157030269489E-2</v>
      </c>
      <c r="AP11" s="74">
        <f t="shared" si="21"/>
        <v>8</v>
      </c>
      <c r="AQ11" s="75">
        <v>0.61760416666666662</v>
      </c>
      <c r="AR11" s="73">
        <f t="shared" si="22"/>
        <v>0.19746527777777773</v>
      </c>
      <c r="AS11" s="74">
        <f t="shared" si="23"/>
        <v>11</v>
      </c>
      <c r="AT11" s="73">
        <f t="shared" si="24"/>
        <v>0.20058830343996786</v>
      </c>
      <c r="AU11" s="74">
        <f t="shared" si="25"/>
        <v>13</v>
      </c>
      <c r="AV11" s="72">
        <v>0.79940972222222217</v>
      </c>
      <c r="AW11" s="73">
        <f t="shared" si="26"/>
        <v>0.11885416666666671</v>
      </c>
      <c r="AX11" s="74">
        <f t="shared" si="27"/>
        <v>4</v>
      </c>
      <c r="AY11" s="73">
        <f t="shared" si="28"/>
        <v>0.12104713929077481</v>
      </c>
      <c r="AZ11" s="74">
        <f t="shared" si="29"/>
        <v>4</v>
      </c>
      <c r="BA11" s="75">
        <v>0.70162037037037039</v>
      </c>
      <c r="BB11" s="73">
        <f t="shared" si="30"/>
        <v>6.2731481481481444E-2</v>
      </c>
      <c r="BC11" s="74">
        <f t="shared" si="31"/>
        <v>3</v>
      </c>
      <c r="BD11" s="73">
        <f t="shared" si="32"/>
        <v>6.3723615535116671E-2</v>
      </c>
      <c r="BE11" s="74">
        <f t="shared" si="33"/>
        <v>3</v>
      </c>
      <c r="BF11" s="75">
        <v>0.57604166666666667</v>
      </c>
      <c r="BG11" s="73">
        <f t="shared" si="34"/>
        <v>0.18715277777777778</v>
      </c>
      <c r="BH11" s="74">
        <f t="shared" si="35"/>
        <v>1</v>
      </c>
      <c r="BI11" s="73">
        <f t="shared" si="36"/>
        <v>0.19106189434029552</v>
      </c>
      <c r="BJ11" s="74">
        <f t="shared" si="37"/>
        <v>1</v>
      </c>
      <c r="BK11" s="173"/>
      <c r="BL11" s="77">
        <f t="shared" si="38"/>
        <v>7</v>
      </c>
      <c r="BM11" s="81">
        <f t="shared" si="39"/>
        <v>11</v>
      </c>
      <c r="BN11" s="79">
        <f t="shared" si="40"/>
        <v>20</v>
      </c>
      <c r="BO11" s="80">
        <v>7</v>
      </c>
      <c r="BP11" s="80">
        <f t="shared" si="82"/>
        <v>24</v>
      </c>
      <c r="BQ11" s="81">
        <f t="shared" si="41"/>
        <v>7</v>
      </c>
      <c r="BR11" s="79">
        <f t="shared" si="42"/>
        <v>24</v>
      </c>
      <c r="BS11" s="79">
        <f t="shared" si="43"/>
        <v>44</v>
      </c>
      <c r="BT11" s="82">
        <f t="shared" si="44"/>
        <v>7</v>
      </c>
      <c r="BU11" s="80">
        <f t="shared" si="45"/>
        <v>44</v>
      </c>
      <c r="BV11" s="80">
        <v>7</v>
      </c>
      <c r="BW11" s="80">
        <f t="shared" si="83"/>
        <v>24</v>
      </c>
      <c r="BX11" s="81">
        <f t="shared" si="46"/>
        <v>7</v>
      </c>
      <c r="BY11" s="79">
        <f t="shared" si="84"/>
        <v>23</v>
      </c>
      <c r="BZ11" s="79">
        <f t="shared" si="47"/>
        <v>67</v>
      </c>
      <c r="CA11" s="82">
        <f t="shared" si="48"/>
        <v>6</v>
      </c>
      <c r="CB11" s="80">
        <f t="shared" si="49"/>
        <v>62</v>
      </c>
      <c r="CC11" s="80">
        <v>7</v>
      </c>
      <c r="CD11" s="80">
        <f t="shared" si="85"/>
        <v>23</v>
      </c>
      <c r="CE11" s="81">
        <f t="shared" si="50"/>
        <v>8</v>
      </c>
      <c r="CF11" s="79">
        <f t="shared" si="51"/>
        <v>21</v>
      </c>
      <c r="CG11" s="79">
        <f t="shared" si="52"/>
        <v>88</v>
      </c>
      <c r="CH11" s="82">
        <f t="shared" si="53"/>
        <v>4</v>
      </c>
      <c r="CI11" s="80">
        <f t="shared" si="54"/>
        <v>84.25</v>
      </c>
      <c r="CJ11" s="80">
        <v>7</v>
      </c>
      <c r="CK11" s="80">
        <f t="shared" si="86"/>
        <v>22</v>
      </c>
      <c r="CL11" s="81">
        <f t="shared" si="55"/>
        <v>13</v>
      </c>
      <c r="CM11" s="79">
        <f t="shared" si="56"/>
        <v>13</v>
      </c>
      <c r="CN11" s="79">
        <f t="shared" si="57"/>
        <v>101</v>
      </c>
      <c r="CO11" s="82">
        <f t="shared" si="58"/>
        <v>7</v>
      </c>
      <c r="CP11" s="80">
        <f t="shared" si="59"/>
        <v>101</v>
      </c>
      <c r="CQ11" s="80">
        <v>7</v>
      </c>
      <c r="CR11" s="80">
        <f t="shared" si="87"/>
        <v>19</v>
      </c>
      <c r="CS11" s="81">
        <f t="shared" si="88"/>
        <v>4</v>
      </c>
      <c r="CT11" s="79">
        <f t="shared" si="60"/>
        <v>22</v>
      </c>
      <c r="CU11" s="79">
        <f t="shared" si="61"/>
        <v>123</v>
      </c>
      <c r="CV11" s="82">
        <f t="shared" si="62"/>
        <v>6</v>
      </c>
      <c r="CW11" s="80">
        <f t="shared" si="63"/>
        <v>121</v>
      </c>
      <c r="CX11" s="80">
        <v>7</v>
      </c>
      <c r="CY11" s="80">
        <f t="shared" si="89"/>
        <v>19</v>
      </c>
      <c r="CZ11" s="81">
        <f t="shared" si="64"/>
        <v>3</v>
      </c>
      <c r="DA11" s="79">
        <f t="shared" si="65"/>
        <v>23</v>
      </c>
      <c r="DB11" s="79">
        <f t="shared" si="66"/>
        <v>146</v>
      </c>
      <c r="DC11" s="82">
        <f t="shared" si="67"/>
        <v>5</v>
      </c>
      <c r="DD11" s="80">
        <f t="shared" si="68"/>
        <v>130.30000000000001</v>
      </c>
      <c r="DE11" s="80">
        <v>7</v>
      </c>
      <c r="DF11" s="80">
        <f t="shared" si="90"/>
        <v>19</v>
      </c>
      <c r="DG11" s="81">
        <f t="shared" si="69"/>
        <v>1</v>
      </c>
      <c r="DH11" s="79">
        <f t="shared" si="70"/>
        <v>25.25</v>
      </c>
      <c r="DI11" s="79">
        <f t="shared" si="71"/>
        <v>171.25</v>
      </c>
      <c r="DJ11" s="82">
        <f t="shared" si="72"/>
        <v>3</v>
      </c>
      <c r="DK11" s="80">
        <f t="shared" si="73"/>
        <v>153</v>
      </c>
      <c r="DL11" s="80">
        <v>7</v>
      </c>
      <c r="DM11" s="80">
        <f t="shared" si="91"/>
        <v>19</v>
      </c>
      <c r="DN11" s="85">
        <f t="shared" si="74"/>
        <v>-13</v>
      </c>
      <c r="DO11" s="86"/>
      <c r="DP11" s="87">
        <f t="shared" si="75"/>
        <v>158.25</v>
      </c>
      <c r="DQ11" s="88">
        <f t="shared" si="76"/>
        <v>4</v>
      </c>
      <c r="DR11" s="89">
        <f t="shared" si="77"/>
        <v>54</v>
      </c>
      <c r="DS11" s="90">
        <f t="shared" si="78"/>
        <v>147</v>
      </c>
      <c r="DT11" s="84">
        <v>7</v>
      </c>
      <c r="DU11" s="84">
        <v>1</v>
      </c>
      <c r="DV11" s="82">
        <f t="shared" si="79"/>
        <v>4</v>
      </c>
      <c r="DW11" s="82"/>
      <c r="DX11" s="91" t="str">
        <f t="shared" si="80"/>
        <v xml:space="preserve">Евгений Осипов </v>
      </c>
      <c r="DY11" s="92">
        <f t="shared" si="81"/>
        <v>7</v>
      </c>
    </row>
    <row r="12" spans="1:129" s="96" customFormat="1" hidden="1">
      <c r="A12" s="60">
        <v>8</v>
      </c>
      <c r="B12" s="111" t="s">
        <v>75</v>
      </c>
      <c r="C12" s="112">
        <v>20.49</v>
      </c>
      <c r="D12" s="112">
        <v>5.2</v>
      </c>
      <c r="E12" s="112">
        <v>19.91</v>
      </c>
      <c r="F12" s="112">
        <v>6.1</v>
      </c>
      <c r="G12" s="113">
        <v>15.8</v>
      </c>
      <c r="H12" s="112">
        <v>2.4</v>
      </c>
      <c r="I12" s="114">
        <v>18.7</v>
      </c>
      <c r="J12" s="99">
        <f t="shared" si="0"/>
        <v>1227.2001715195001</v>
      </c>
      <c r="K12" s="100">
        <f t="shared" si="1"/>
        <v>39.838304862236527</v>
      </c>
      <c r="L12" s="101"/>
      <c r="M12" s="47"/>
      <c r="N12" s="111" t="s">
        <v>76</v>
      </c>
      <c r="O12" s="111" t="s">
        <v>77</v>
      </c>
      <c r="P12" s="68">
        <f t="shared" si="2"/>
        <v>39.838304862236527</v>
      </c>
      <c r="Q12" s="69">
        <v>1</v>
      </c>
      <c r="R12" s="69" t="s">
        <v>59</v>
      </c>
      <c r="S12" s="70">
        <v>8</v>
      </c>
      <c r="T12" s="71">
        <f t="shared" si="3"/>
        <v>1.0410866093540947</v>
      </c>
      <c r="U12" s="71">
        <f t="shared" si="4"/>
        <v>1.0362105905688137</v>
      </c>
      <c r="V12" s="71">
        <f t="shared" si="5"/>
        <v>1.0309614488042018</v>
      </c>
      <c r="W12" s="72">
        <v>0.64666666666666672</v>
      </c>
      <c r="X12" s="73">
        <f t="shared" si="6"/>
        <v>0.19180555555555562</v>
      </c>
      <c r="Y12" s="74">
        <f t="shared" si="7"/>
        <v>11</v>
      </c>
      <c r="Z12" s="73">
        <f t="shared" si="8"/>
        <v>0.19774413344425043</v>
      </c>
      <c r="AA12" s="74">
        <f t="shared" si="9"/>
        <v>17</v>
      </c>
      <c r="AB12" s="75">
        <v>0.68460648148148151</v>
      </c>
      <c r="AC12" s="73">
        <f t="shared" si="10"/>
        <v>0.13391203703703702</v>
      </c>
      <c r="AD12" s="74">
        <f t="shared" si="11"/>
        <v>13</v>
      </c>
      <c r="AE12" s="73">
        <f t="shared" si="12"/>
        <v>0.13805814771602562</v>
      </c>
      <c r="AF12" s="74">
        <f t="shared" si="13"/>
        <v>14</v>
      </c>
      <c r="AG12" s="75">
        <v>0.7273842592592592</v>
      </c>
      <c r="AH12" s="73">
        <f t="shared" si="14"/>
        <v>0.26905092592592589</v>
      </c>
      <c r="AI12" s="74">
        <f t="shared" si="15"/>
        <v>11</v>
      </c>
      <c r="AJ12" s="73">
        <f t="shared" si="16"/>
        <v>0.27879341884678982</v>
      </c>
      <c r="AK12" s="74">
        <f t="shared" si="17"/>
        <v>11</v>
      </c>
      <c r="AL12" s="75">
        <v>0.55068287037037034</v>
      </c>
      <c r="AM12" s="73">
        <f t="shared" si="18"/>
        <v>0.10276620370370365</v>
      </c>
      <c r="AN12" s="74">
        <f t="shared" si="19"/>
        <v>21</v>
      </c>
      <c r="AO12" s="73">
        <f t="shared" si="20"/>
        <v>0.10594799425847805</v>
      </c>
      <c r="AP12" s="74">
        <f t="shared" si="21"/>
        <v>24</v>
      </c>
      <c r="AQ12" s="75">
        <v>0.59116898148148145</v>
      </c>
      <c r="AR12" s="73">
        <f t="shared" si="22"/>
        <v>0.17103009259259255</v>
      </c>
      <c r="AS12" s="74">
        <f t="shared" si="23"/>
        <v>1</v>
      </c>
      <c r="AT12" s="73">
        <f t="shared" si="24"/>
        <v>0.176325432048376</v>
      </c>
      <c r="AU12" s="74">
        <f t="shared" si="25"/>
        <v>2</v>
      </c>
      <c r="AV12" s="72" t="s">
        <v>60</v>
      </c>
      <c r="AW12" s="73" t="str">
        <f t="shared" si="26"/>
        <v xml:space="preserve"> </v>
      </c>
      <c r="AX12" s="74" t="str">
        <f t="shared" si="27"/>
        <v>n/s</v>
      </c>
      <c r="AY12" s="73" t="str">
        <f t="shared" si="28"/>
        <v xml:space="preserve"> </v>
      </c>
      <c r="AZ12" s="74" t="str">
        <f t="shared" si="29"/>
        <v>n/s</v>
      </c>
      <c r="BA12" s="75">
        <v>0.71399305555555559</v>
      </c>
      <c r="BB12" s="73">
        <f t="shared" si="30"/>
        <v>7.5104166666666639E-2</v>
      </c>
      <c r="BC12" s="74">
        <f t="shared" si="31"/>
        <v>25</v>
      </c>
      <c r="BD12" s="73">
        <f t="shared" si="32"/>
        <v>7.7429500477898872E-2</v>
      </c>
      <c r="BE12" s="74">
        <f t="shared" si="33"/>
        <v>25</v>
      </c>
      <c r="BF12" s="75">
        <v>0.60127314814814814</v>
      </c>
      <c r="BG12" s="73">
        <f t="shared" si="34"/>
        <v>0.21238425925925924</v>
      </c>
      <c r="BH12" s="74">
        <f t="shared" si="35"/>
        <v>16</v>
      </c>
      <c r="BI12" s="73">
        <f t="shared" si="36"/>
        <v>0.2211104083524032</v>
      </c>
      <c r="BJ12" s="74">
        <f t="shared" si="37"/>
        <v>20</v>
      </c>
      <c r="BK12" s="173"/>
      <c r="BL12" s="77">
        <f t="shared" si="38"/>
        <v>8</v>
      </c>
      <c r="BM12" s="81">
        <f t="shared" si="39"/>
        <v>17</v>
      </c>
      <c r="BN12" s="79">
        <f t="shared" si="40"/>
        <v>14</v>
      </c>
      <c r="BO12" s="80">
        <v>8</v>
      </c>
      <c r="BP12" s="80">
        <f t="shared" si="82"/>
        <v>23</v>
      </c>
      <c r="BQ12" s="81">
        <f t="shared" si="41"/>
        <v>14</v>
      </c>
      <c r="BR12" s="79">
        <f t="shared" si="42"/>
        <v>17</v>
      </c>
      <c r="BS12" s="79">
        <f t="shared" si="43"/>
        <v>31</v>
      </c>
      <c r="BT12" s="82">
        <f t="shared" si="44"/>
        <v>17</v>
      </c>
      <c r="BU12" s="80">
        <f t="shared" si="45"/>
        <v>41</v>
      </c>
      <c r="BV12" s="80">
        <v>8</v>
      </c>
      <c r="BW12" s="80">
        <f t="shared" si="83"/>
        <v>23</v>
      </c>
      <c r="BX12" s="81">
        <f t="shared" si="46"/>
        <v>11</v>
      </c>
      <c r="BY12" s="79">
        <f t="shared" si="84"/>
        <v>19</v>
      </c>
      <c r="BZ12" s="79">
        <f t="shared" si="47"/>
        <v>50</v>
      </c>
      <c r="CA12" s="82">
        <f t="shared" si="48"/>
        <v>12</v>
      </c>
      <c r="CB12" s="80">
        <f t="shared" si="49"/>
        <v>60</v>
      </c>
      <c r="CC12" s="80">
        <v>8</v>
      </c>
      <c r="CD12" s="80">
        <f t="shared" si="85"/>
        <v>22</v>
      </c>
      <c r="CE12" s="81">
        <f t="shared" si="50"/>
        <v>24</v>
      </c>
      <c r="CF12" s="79">
        <f t="shared" si="51"/>
        <v>5</v>
      </c>
      <c r="CG12" s="79">
        <f t="shared" si="52"/>
        <v>55</v>
      </c>
      <c r="CH12" s="82">
        <f t="shared" si="53"/>
        <v>15</v>
      </c>
      <c r="CI12" s="80">
        <f t="shared" si="54"/>
        <v>82</v>
      </c>
      <c r="CJ12" s="80">
        <v>8</v>
      </c>
      <c r="CK12" s="80">
        <f t="shared" si="86"/>
        <v>21</v>
      </c>
      <c r="CL12" s="81">
        <f t="shared" si="55"/>
        <v>2</v>
      </c>
      <c r="CM12" s="79">
        <f t="shared" si="56"/>
        <v>24</v>
      </c>
      <c r="CN12" s="79">
        <f t="shared" si="57"/>
        <v>79</v>
      </c>
      <c r="CO12" s="82">
        <f t="shared" si="58"/>
        <v>13</v>
      </c>
      <c r="CP12" s="80">
        <f t="shared" si="59"/>
        <v>98</v>
      </c>
      <c r="CQ12" s="80">
        <v>8</v>
      </c>
      <c r="CR12" s="80">
        <f t="shared" si="87"/>
        <v>18</v>
      </c>
      <c r="CS12" s="81" t="str">
        <f t="shared" si="88"/>
        <v>n/s</v>
      </c>
      <c r="CT12" s="79">
        <f t="shared" si="60"/>
        <v>0</v>
      </c>
      <c r="CU12" s="79">
        <f t="shared" si="61"/>
        <v>79</v>
      </c>
      <c r="CV12" s="82">
        <f t="shared" si="62"/>
        <v>14</v>
      </c>
      <c r="CW12" s="80">
        <f t="shared" si="63"/>
        <v>120</v>
      </c>
      <c r="CX12" s="80">
        <v>8</v>
      </c>
      <c r="CY12" s="80">
        <f t="shared" si="89"/>
        <v>18</v>
      </c>
      <c r="CZ12" s="81">
        <f t="shared" si="64"/>
        <v>25</v>
      </c>
      <c r="DA12" s="79">
        <f t="shared" si="65"/>
        <v>1</v>
      </c>
      <c r="DB12" s="79">
        <f t="shared" si="66"/>
        <v>80</v>
      </c>
      <c r="DC12" s="82">
        <f t="shared" si="67"/>
        <v>17</v>
      </c>
      <c r="DD12" s="80">
        <f t="shared" si="68"/>
        <v>130</v>
      </c>
      <c r="DE12" s="80">
        <v>8</v>
      </c>
      <c r="DF12" s="80">
        <f t="shared" si="90"/>
        <v>18</v>
      </c>
      <c r="DG12" s="81">
        <f t="shared" si="69"/>
        <v>20</v>
      </c>
      <c r="DH12" s="79">
        <f t="shared" si="70"/>
        <v>6</v>
      </c>
      <c r="DI12" s="79">
        <f t="shared" si="71"/>
        <v>86</v>
      </c>
      <c r="DJ12" s="82">
        <f t="shared" si="72"/>
        <v>17</v>
      </c>
      <c r="DK12" s="80">
        <f t="shared" si="73"/>
        <v>147.25</v>
      </c>
      <c r="DL12" s="80">
        <v>8</v>
      </c>
      <c r="DM12" s="80">
        <f t="shared" si="91"/>
        <v>18</v>
      </c>
      <c r="DN12" s="85">
        <f t="shared" si="74"/>
        <v>-1</v>
      </c>
      <c r="DO12" s="86"/>
      <c r="DP12" s="87">
        <f t="shared" si="75"/>
        <v>85</v>
      </c>
      <c r="DQ12" s="88">
        <f t="shared" si="76"/>
        <v>16</v>
      </c>
      <c r="DR12" s="89">
        <f t="shared" si="77"/>
        <v>138</v>
      </c>
      <c r="DS12" s="90">
        <f t="shared" si="78"/>
        <v>143.5</v>
      </c>
      <c r="DT12" s="84">
        <v>8</v>
      </c>
      <c r="DU12" s="84">
        <v>1</v>
      </c>
      <c r="DV12" s="82">
        <f t="shared" si="79"/>
        <v>16</v>
      </c>
      <c r="DW12" s="82"/>
      <c r="DX12" s="91" t="str">
        <f t="shared" si="80"/>
        <v xml:space="preserve">Александр Лавров </v>
      </c>
      <c r="DY12" s="92">
        <f t="shared" si="81"/>
        <v>8</v>
      </c>
    </row>
    <row r="13" spans="1:129" hidden="1">
      <c r="A13" s="60">
        <v>9</v>
      </c>
      <c r="B13" s="47" t="s">
        <v>78</v>
      </c>
      <c r="C13" s="97">
        <v>20.3</v>
      </c>
      <c r="D13" s="97">
        <v>5.3</v>
      </c>
      <c r="E13" s="97">
        <v>20.5</v>
      </c>
      <c r="F13" s="97">
        <v>6.3</v>
      </c>
      <c r="G13" s="97">
        <v>15.8</v>
      </c>
      <c r="H13" s="97">
        <v>2.95</v>
      </c>
      <c r="I13" s="98">
        <v>18.7</v>
      </c>
      <c r="J13" s="99">
        <f t="shared" si="0"/>
        <v>1274.2484335700003</v>
      </c>
      <c r="K13" s="100">
        <f t="shared" si="1"/>
        <v>20.293200433923865</v>
      </c>
      <c r="L13" s="101"/>
      <c r="M13" s="47"/>
      <c r="N13" s="111" t="s">
        <v>79</v>
      </c>
      <c r="O13" s="111" t="s">
        <v>80</v>
      </c>
      <c r="P13" s="68">
        <f t="shared" si="2"/>
        <v>20.293200433923865</v>
      </c>
      <c r="Q13" s="94">
        <v>1</v>
      </c>
      <c r="R13" s="69" t="s">
        <v>59</v>
      </c>
      <c r="S13" s="70">
        <v>9</v>
      </c>
      <c r="T13" s="71">
        <f t="shared" si="3"/>
        <v>1.0817590519959197</v>
      </c>
      <c r="U13" s="71">
        <f t="shared" si="4"/>
        <v>1.0717236287515959</v>
      </c>
      <c r="V13" s="71">
        <f t="shared" si="5"/>
        <v>1.0610232921369376</v>
      </c>
      <c r="W13" s="72">
        <v>0.6466898148148148</v>
      </c>
      <c r="X13" s="73">
        <f t="shared" si="6"/>
        <v>0.1918287037037037</v>
      </c>
      <c r="Y13" s="74">
        <f t="shared" si="7"/>
        <v>12</v>
      </c>
      <c r="Z13" s="73">
        <f t="shared" si="8"/>
        <v>0.20353472273006484</v>
      </c>
      <c r="AA13" s="74">
        <f t="shared" si="9"/>
        <v>20</v>
      </c>
      <c r="AB13" s="115">
        <v>0.67553240740740739</v>
      </c>
      <c r="AC13" s="73">
        <f t="shared" si="10"/>
        <v>0.1248379629629629</v>
      </c>
      <c r="AD13" s="74">
        <f t="shared" si="11"/>
        <v>5</v>
      </c>
      <c r="AE13" s="73">
        <f t="shared" si="12"/>
        <v>0.13245598644663198</v>
      </c>
      <c r="AF13" s="74">
        <f t="shared" si="13"/>
        <v>10</v>
      </c>
      <c r="AG13" s="75">
        <v>0.70149305555555552</v>
      </c>
      <c r="AH13" s="73">
        <f t="shared" si="14"/>
        <v>0.24315972222222221</v>
      </c>
      <c r="AI13" s="74">
        <f t="shared" si="15"/>
        <v>2</v>
      </c>
      <c r="AJ13" s="73">
        <f t="shared" si="16"/>
        <v>0.26060001986623005</v>
      </c>
      <c r="AK13" s="74">
        <f t="shared" si="17"/>
        <v>9</v>
      </c>
      <c r="AL13" s="115">
        <v>0.53819444444444442</v>
      </c>
      <c r="AM13" s="73">
        <f t="shared" si="18"/>
        <v>9.0277777777777735E-2</v>
      </c>
      <c r="AN13" s="74">
        <f t="shared" si="19"/>
        <v>7</v>
      </c>
      <c r="AO13" s="73">
        <f t="shared" si="20"/>
        <v>9.5786824984584601E-2</v>
      </c>
      <c r="AP13" s="74">
        <f t="shared" si="21"/>
        <v>13</v>
      </c>
      <c r="AQ13" s="115">
        <v>0.59171296296296294</v>
      </c>
      <c r="AR13" s="73">
        <f t="shared" si="22"/>
        <v>0.17157407407407405</v>
      </c>
      <c r="AS13" s="74">
        <f t="shared" si="23"/>
        <v>3</v>
      </c>
      <c r="AT13" s="73">
        <f t="shared" si="24"/>
        <v>0.18204408891942084</v>
      </c>
      <c r="AU13" s="74">
        <f t="shared" si="25"/>
        <v>5</v>
      </c>
      <c r="AV13" s="72">
        <v>0.80856481481481479</v>
      </c>
      <c r="AW13" s="73">
        <f t="shared" si="26"/>
        <v>0.12800925925925932</v>
      </c>
      <c r="AX13" s="74">
        <f t="shared" si="27"/>
        <v>11</v>
      </c>
      <c r="AY13" s="73">
        <f t="shared" si="28"/>
        <v>0.13719054784713722</v>
      </c>
      <c r="AZ13" s="74">
        <f t="shared" si="29"/>
        <v>12</v>
      </c>
      <c r="BA13" s="75" t="s">
        <v>60</v>
      </c>
      <c r="BB13" s="73" t="str">
        <f t="shared" si="30"/>
        <v xml:space="preserve"> </v>
      </c>
      <c r="BC13" s="74" t="str">
        <f t="shared" si="31"/>
        <v>n/s</v>
      </c>
      <c r="BD13" s="73" t="str">
        <f t="shared" si="32"/>
        <v xml:space="preserve"> </v>
      </c>
      <c r="BE13" s="74" t="str">
        <f t="shared" si="33"/>
        <v>n/s</v>
      </c>
      <c r="BF13" s="75" t="s">
        <v>60</v>
      </c>
      <c r="BG13" s="73" t="str">
        <f t="shared" si="34"/>
        <v xml:space="preserve"> </v>
      </c>
      <c r="BH13" s="74" t="str">
        <f t="shared" si="35"/>
        <v>n/s</v>
      </c>
      <c r="BI13" s="73" t="str">
        <f t="shared" si="36"/>
        <v xml:space="preserve"> </v>
      </c>
      <c r="BJ13" s="74" t="str">
        <f t="shared" si="37"/>
        <v>n/s</v>
      </c>
      <c r="BK13" s="173"/>
      <c r="BL13" s="77">
        <f t="shared" si="38"/>
        <v>9</v>
      </c>
      <c r="BM13" s="81">
        <f t="shared" si="39"/>
        <v>20</v>
      </c>
      <c r="BN13" s="79">
        <f t="shared" si="40"/>
        <v>11</v>
      </c>
      <c r="BO13" s="80">
        <v>9</v>
      </c>
      <c r="BP13" s="80">
        <f t="shared" si="82"/>
        <v>22</v>
      </c>
      <c r="BQ13" s="81">
        <f t="shared" si="41"/>
        <v>10</v>
      </c>
      <c r="BR13" s="79">
        <f t="shared" si="42"/>
        <v>21</v>
      </c>
      <c r="BS13" s="79">
        <f t="shared" si="43"/>
        <v>32</v>
      </c>
      <c r="BT13" s="82">
        <f t="shared" si="44"/>
        <v>16</v>
      </c>
      <c r="BU13" s="80">
        <f t="shared" si="45"/>
        <v>39.25</v>
      </c>
      <c r="BV13" s="80">
        <v>9</v>
      </c>
      <c r="BW13" s="80">
        <f t="shared" si="83"/>
        <v>22</v>
      </c>
      <c r="BX13" s="81">
        <f t="shared" si="46"/>
        <v>9</v>
      </c>
      <c r="BY13" s="79">
        <f t="shared" si="84"/>
        <v>21</v>
      </c>
      <c r="BZ13" s="79">
        <f t="shared" si="47"/>
        <v>53</v>
      </c>
      <c r="CA13" s="82">
        <f t="shared" si="48"/>
        <v>10</v>
      </c>
      <c r="CB13" s="80">
        <f t="shared" si="49"/>
        <v>59.25</v>
      </c>
      <c r="CC13" s="80">
        <v>9</v>
      </c>
      <c r="CD13" s="80">
        <f t="shared" si="85"/>
        <v>21</v>
      </c>
      <c r="CE13" s="81">
        <f t="shared" si="50"/>
        <v>13</v>
      </c>
      <c r="CF13" s="79">
        <f t="shared" si="51"/>
        <v>16</v>
      </c>
      <c r="CG13" s="79">
        <f t="shared" si="52"/>
        <v>69</v>
      </c>
      <c r="CH13" s="82">
        <f t="shared" si="53"/>
        <v>10</v>
      </c>
      <c r="CI13" s="80">
        <f t="shared" si="54"/>
        <v>79</v>
      </c>
      <c r="CJ13" s="80">
        <v>9</v>
      </c>
      <c r="CK13" s="80">
        <f t="shared" si="86"/>
        <v>20</v>
      </c>
      <c r="CL13" s="81">
        <f t="shared" si="55"/>
        <v>5</v>
      </c>
      <c r="CM13" s="79">
        <f t="shared" si="56"/>
        <v>21</v>
      </c>
      <c r="CN13" s="79">
        <f t="shared" si="57"/>
        <v>90</v>
      </c>
      <c r="CO13" s="82">
        <f t="shared" si="58"/>
        <v>10</v>
      </c>
      <c r="CP13" s="80">
        <f t="shared" si="59"/>
        <v>96</v>
      </c>
      <c r="CQ13" s="80">
        <v>9</v>
      </c>
      <c r="CR13" s="80">
        <f t="shared" si="87"/>
        <v>17</v>
      </c>
      <c r="CS13" s="81">
        <f t="shared" si="88"/>
        <v>12</v>
      </c>
      <c r="CT13" s="79">
        <f t="shared" si="60"/>
        <v>14</v>
      </c>
      <c r="CU13" s="79">
        <f t="shared" si="61"/>
        <v>104</v>
      </c>
      <c r="CV13" s="82">
        <f t="shared" si="62"/>
        <v>10</v>
      </c>
      <c r="CW13" s="80">
        <f t="shared" si="63"/>
        <v>113</v>
      </c>
      <c r="CX13" s="80">
        <v>9</v>
      </c>
      <c r="CY13" s="80">
        <f t="shared" si="89"/>
        <v>17</v>
      </c>
      <c r="CZ13" s="81" t="str">
        <f t="shared" si="64"/>
        <v>n/s</v>
      </c>
      <c r="DA13" s="79">
        <f t="shared" si="65"/>
        <v>0</v>
      </c>
      <c r="DB13" s="79">
        <f t="shared" si="66"/>
        <v>104</v>
      </c>
      <c r="DC13" s="82">
        <f t="shared" si="67"/>
        <v>12</v>
      </c>
      <c r="DD13" s="80">
        <f t="shared" si="68"/>
        <v>126</v>
      </c>
      <c r="DE13" s="80">
        <v>9</v>
      </c>
      <c r="DF13" s="80">
        <f t="shared" si="90"/>
        <v>17</v>
      </c>
      <c r="DG13" s="81" t="str">
        <f t="shared" si="69"/>
        <v>n/s</v>
      </c>
      <c r="DH13" s="79">
        <f t="shared" si="70"/>
        <v>0</v>
      </c>
      <c r="DI13" s="79">
        <f t="shared" si="71"/>
        <v>104</v>
      </c>
      <c r="DJ13" s="82">
        <f t="shared" si="72"/>
        <v>13</v>
      </c>
      <c r="DK13" s="80">
        <f t="shared" si="73"/>
        <v>142</v>
      </c>
      <c r="DL13" s="80">
        <v>9</v>
      </c>
      <c r="DM13" s="80">
        <f t="shared" si="91"/>
        <v>17</v>
      </c>
      <c r="DN13" s="85">
        <f t="shared" si="74"/>
        <v>-11</v>
      </c>
      <c r="DO13" s="86"/>
      <c r="DP13" s="87">
        <f t="shared" si="75"/>
        <v>93</v>
      </c>
      <c r="DQ13" s="88">
        <f t="shared" si="76"/>
        <v>14</v>
      </c>
      <c r="DR13" s="89">
        <f t="shared" si="77"/>
        <v>121</v>
      </c>
      <c r="DS13" s="90">
        <f t="shared" si="78"/>
        <v>136</v>
      </c>
      <c r="DT13" s="84">
        <v>9</v>
      </c>
      <c r="DU13" s="84">
        <v>1</v>
      </c>
      <c r="DV13" s="82">
        <f t="shared" si="79"/>
        <v>14</v>
      </c>
      <c r="DW13" s="82"/>
      <c r="DX13" s="91" t="str">
        <f t="shared" si="80"/>
        <v xml:space="preserve">Андрей Аврорский </v>
      </c>
      <c r="DY13" s="92">
        <f t="shared" si="81"/>
        <v>9</v>
      </c>
    </row>
    <row r="14" spans="1:129" s="119" customFormat="1" hidden="1">
      <c r="A14" s="60">
        <v>10</v>
      </c>
      <c r="B14" s="61" t="s">
        <v>81</v>
      </c>
      <c r="C14" s="62">
        <v>16.3</v>
      </c>
      <c r="D14" s="62">
        <v>8.1999999999999993</v>
      </c>
      <c r="E14" s="62">
        <v>15.5</v>
      </c>
      <c r="F14" s="62">
        <v>5.45</v>
      </c>
      <c r="G14" s="62">
        <v>14.4</v>
      </c>
      <c r="H14" s="62">
        <v>2.1</v>
      </c>
      <c r="I14" s="63">
        <v>12.6</v>
      </c>
      <c r="J14" s="64">
        <f t="shared" si="0"/>
        <v>1174.1073838675002</v>
      </c>
      <c r="K14" s="65">
        <f t="shared" si="1"/>
        <v>56.733059168371</v>
      </c>
      <c r="L14" s="61"/>
      <c r="M14" s="61"/>
      <c r="N14" s="67" t="s">
        <v>82</v>
      </c>
      <c r="O14" s="67" t="s">
        <v>83</v>
      </c>
      <c r="P14" s="68">
        <f t="shared" si="2"/>
        <v>56.733059168371</v>
      </c>
      <c r="Q14" s="69">
        <v>1</v>
      </c>
      <c r="R14" s="69" t="s">
        <v>59</v>
      </c>
      <c r="S14" s="70">
        <v>21</v>
      </c>
      <c r="T14" s="71">
        <f t="shared" si="3"/>
        <v>1.0083163110167859</v>
      </c>
      <c r="U14" s="71">
        <f t="shared" si="4"/>
        <v>1.0073568416712833</v>
      </c>
      <c r="V14" s="71">
        <f t="shared" si="5"/>
        <v>1.0063158769709848</v>
      </c>
      <c r="W14" s="72">
        <v>0.63831018518518512</v>
      </c>
      <c r="X14" s="73">
        <f t="shared" si="6"/>
        <v>0.18344907407407401</v>
      </c>
      <c r="Y14" s="74">
        <f t="shared" si="7"/>
        <v>4</v>
      </c>
      <c r="Z14" s="73">
        <f t="shared" si="8"/>
        <v>0.18460771585636696</v>
      </c>
      <c r="AA14" s="74">
        <f t="shared" si="9"/>
        <v>3</v>
      </c>
      <c r="AB14" s="75">
        <v>0.69523148148148151</v>
      </c>
      <c r="AC14" s="73">
        <f t="shared" si="10"/>
        <v>0.14453703703703702</v>
      </c>
      <c r="AD14" s="74">
        <f t="shared" si="11"/>
        <v>16</v>
      </c>
      <c r="AE14" s="73">
        <f t="shared" si="12"/>
        <v>0.14544991518071362</v>
      </c>
      <c r="AF14" s="74">
        <f t="shared" si="13"/>
        <v>18</v>
      </c>
      <c r="AG14" s="75" t="s">
        <v>84</v>
      </c>
      <c r="AH14" s="73" t="str">
        <f t="shared" si="14"/>
        <v xml:space="preserve"> </v>
      </c>
      <c r="AI14" s="74" t="str">
        <f t="shared" si="15"/>
        <v>n/f</v>
      </c>
      <c r="AJ14" s="73" t="str">
        <f t="shared" si="16"/>
        <v xml:space="preserve"> </v>
      </c>
      <c r="AK14" s="74" t="str">
        <f t="shared" si="17"/>
        <v>n/f</v>
      </c>
      <c r="AL14" s="75">
        <v>0.54130787037037031</v>
      </c>
      <c r="AM14" s="73">
        <f t="shared" si="18"/>
        <v>9.3391203703703629E-2</v>
      </c>
      <c r="AN14" s="74">
        <f t="shared" si="19"/>
        <v>12</v>
      </c>
      <c r="AO14" s="73">
        <f t="shared" si="20"/>
        <v>9.3981051056468395E-2</v>
      </c>
      <c r="AP14" s="74">
        <f t="shared" si="21"/>
        <v>11</v>
      </c>
      <c r="AQ14" s="75">
        <v>0.59652777777777777</v>
      </c>
      <c r="AR14" s="73">
        <f t="shared" si="22"/>
        <v>0.17638888888888887</v>
      </c>
      <c r="AS14" s="74">
        <f t="shared" si="23"/>
        <v>4</v>
      </c>
      <c r="AT14" s="73">
        <f t="shared" si="24"/>
        <v>0.17750293941015979</v>
      </c>
      <c r="AU14" s="74">
        <f t="shared" si="25"/>
        <v>3</v>
      </c>
      <c r="AV14" s="72">
        <v>0.80304398148148137</v>
      </c>
      <c r="AW14" s="73">
        <f t="shared" si="26"/>
        <v>0.1224884259259259</v>
      </c>
      <c r="AX14" s="74">
        <f t="shared" si="27"/>
        <v>6</v>
      </c>
      <c r="AY14" s="73">
        <f t="shared" si="28"/>
        <v>0.12338955388202764</v>
      </c>
      <c r="AZ14" s="74">
        <f t="shared" si="29"/>
        <v>7</v>
      </c>
      <c r="BA14" s="75">
        <v>0.70146990740740733</v>
      </c>
      <c r="BB14" s="73">
        <f t="shared" si="30"/>
        <v>6.2581018518518383E-2</v>
      </c>
      <c r="BC14" s="74">
        <f t="shared" si="31"/>
        <v>2</v>
      </c>
      <c r="BD14" s="73">
        <f t="shared" si="32"/>
        <v>6.297627253220027E-2</v>
      </c>
      <c r="BE14" s="74">
        <f t="shared" si="33"/>
        <v>2</v>
      </c>
      <c r="BF14" s="75">
        <v>0.58431712962962956</v>
      </c>
      <c r="BG14" s="73">
        <f t="shared" si="34"/>
        <v>0.19542824074074067</v>
      </c>
      <c r="BH14" s="74">
        <f t="shared" si="35"/>
        <v>2</v>
      </c>
      <c r="BI14" s="73">
        <f t="shared" si="36"/>
        <v>0.19705348277220397</v>
      </c>
      <c r="BJ14" s="74">
        <f t="shared" si="37"/>
        <v>4</v>
      </c>
      <c r="BK14" s="173"/>
      <c r="BL14" s="77">
        <f t="shared" si="38"/>
        <v>21</v>
      </c>
      <c r="BM14" s="81">
        <f t="shared" si="39"/>
        <v>3</v>
      </c>
      <c r="BN14" s="116">
        <f t="shared" si="40"/>
        <v>28</v>
      </c>
      <c r="BO14" s="80">
        <v>10</v>
      </c>
      <c r="BP14" s="80">
        <f t="shared" si="82"/>
        <v>21</v>
      </c>
      <c r="BQ14" s="81">
        <f t="shared" si="41"/>
        <v>18</v>
      </c>
      <c r="BR14" s="116">
        <f t="shared" si="42"/>
        <v>13</v>
      </c>
      <c r="BS14" s="79">
        <f t="shared" si="43"/>
        <v>41</v>
      </c>
      <c r="BT14" s="117">
        <f t="shared" si="44"/>
        <v>8</v>
      </c>
      <c r="BU14" s="118">
        <f t="shared" si="45"/>
        <v>38</v>
      </c>
      <c r="BV14" s="80">
        <v>10</v>
      </c>
      <c r="BW14" s="80">
        <f t="shared" si="83"/>
        <v>21</v>
      </c>
      <c r="BX14" s="81" t="str">
        <f t="shared" si="46"/>
        <v>n/f</v>
      </c>
      <c r="BY14" s="116">
        <f t="shared" si="84"/>
        <v>0.25</v>
      </c>
      <c r="BZ14" s="79">
        <f t="shared" si="47"/>
        <v>41.25</v>
      </c>
      <c r="CA14" s="117">
        <f t="shared" si="48"/>
        <v>16</v>
      </c>
      <c r="CB14" s="118">
        <f t="shared" si="49"/>
        <v>53</v>
      </c>
      <c r="CC14" s="80">
        <v>10</v>
      </c>
      <c r="CD14" s="80">
        <f t="shared" si="85"/>
        <v>20</v>
      </c>
      <c r="CE14" s="81">
        <f t="shared" si="50"/>
        <v>11</v>
      </c>
      <c r="CF14" s="116">
        <f t="shared" si="51"/>
        <v>18</v>
      </c>
      <c r="CG14" s="79">
        <f t="shared" si="52"/>
        <v>59.25</v>
      </c>
      <c r="CH14" s="117">
        <f t="shared" si="53"/>
        <v>14</v>
      </c>
      <c r="CI14" s="118">
        <f t="shared" si="54"/>
        <v>69</v>
      </c>
      <c r="CJ14" s="80">
        <v>10</v>
      </c>
      <c r="CK14" s="80">
        <f t="shared" si="86"/>
        <v>19</v>
      </c>
      <c r="CL14" s="81">
        <f t="shared" si="55"/>
        <v>3</v>
      </c>
      <c r="CM14" s="116">
        <f t="shared" si="56"/>
        <v>23</v>
      </c>
      <c r="CN14" s="79">
        <f t="shared" si="57"/>
        <v>82.25</v>
      </c>
      <c r="CO14" s="117">
        <f t="shared" si="58"/>
        <v>11</v>
      </c>
      <c r="CP14" s="118">
        <f t="shared" si="59"/>
        <v>90</v>
      </c>
      <c r="CQ14" s="80">
        <v>10</v>
      </c>
      <c r="CR14" s="80">
        <f t="shared" si="87"/>
        <v>16</v>
      </c>
      <c r="CS14" s="81">
        <f t="shared" si="88"/>
        <v>7</v>
      </c>
      <c r="CT14" s="116">
        <f t="shared" si="60"/>
        <v>19</v>
      </c>
      <c r="CU14" s="79">
        <f t="shared" si="61"/>
        <v>101.25</v>
      </c>
      <c r="CV14" s="117">
        <f t="shared" si="62"/>
        <v>11</v>
      </c>
      <c r="CW14" s="118">
        <f t="shared" si="63"/>
        <v>104</v>
      </c>
      <c r="CX14" s="80">
        <v>10</v>
      </c>
      <c r="CY14" s="80">
        <f t="shared" si="89"/>
        <v>16</v>
      </c>
      <c r="CZ14" s="81">
        <f t="shared" si="64"/>
        <v>2</v>
      </c>
      <c r="DA14" s="116">
        <f t="shared" si="65"/>
        <v>24</v>
      </c>
      <c r="DB14" s="79">
        <f t="shared" si="66"/>
        <v>125.25</v>
      </c>
      <c r="DC14" s="117">
        <f t="shared" si="67"/>
        <v>10</v>
      </c>
      <c r="DD14" s="118">
        <f t="shared" si="68"/>
        <v>125.25</v>
      </c>
      <c r="DE14" s="80">
        <v>10</v>
      </c>
      <c r="DF14" s="80">
        <f t="shared" si="90"/>
        <v>16</v>
      </c>
      <c r="DG14" s="81">
        <f t="shared" si="69"/>
        <v>4</v>
      </c>
      <c r="DH14" s="116">
        <f t="shared" si="70"/>
        <v>22</v>
      </c>
      <c r="DI14" s="79">
        <f t="shared" si="71"/>
        <v>147.25</v>
      </c>
      <c r="DJ14" s="82">
        <f t="shared" si="72"/>
        <v>8</v>
      </c>
      <c r="DK14" s="118">
        <f t="shared" si="73"/>
        <v>142</v>
      </c>
      <c r="DL14" s="80">
        <v>10</v>
      </c>
      <c r="DM14" s="80">
        <f t="shared" si="91"/>
        <v>16</v>
      </c>
      <c r="DN14" s="85">
        <f t="shared" si="74"/>
        <v>-0.25</v>
      </c>
      <c r="DO14" s="86"/>
      <c r="DP14" s="87">
        <f t="shared" si="75"/>
        <v>147</v>
      </c>
      <c r="DQ14" s="88">
        <f t="shared" si="76"/>
        <v>7</v>
      </c>
      <c r="DR14" s="89">
        <f t="shared" si="77"/>
        <v>77</v>
      </c>
      <c r="DS14" s="90">
        <f t="shared" si="78"/>
        <v>134</v>
      </c>
      <c r="DT14" s="84">
        <v>10</v>
      </c>
      <c r="DU14" s="84">
        <v>1</v>
      </c>
      <c r="DV14" s="82">
        <f t="shared" si="79"/>
        <v>7</v>
      </c>
      <c r="DW14" s="82"/>
      <c r="DX14" s="91" t="str">
        <f t="shared" si="80"/>
        <v xml:space="preserve">Валентин Ганкин </v>
      </c>
      <c r="DY14" s="92">
        <f t="shared" si="81"/>
        <v>21</v>
      </c>
    </row>
    <row r="15" spans="1:129" s="119" customFormat="1" hidden="1">
      <c r="A15" s="60">
        <v>11</v>
      </c>
      <c r="B15" s="61" t="s">
        <v>81</v>
      </c>
      <c r="C15" s="62">
        <v>16.3</v>
      </c>
      <c r="D15" s="62">
        <v>8.1999999999999993</v>
      </c>
      <c r="E15" s="62">
        <v>15.5</v>
      </c>
      <c r="F15" s="62">
        <v>5.45</v>
      </c>
      <c r="G15" s="62">
        <v>14.4</v>
      </c>
      <c r="H15" s="62">
        <v>1.85</v>
      </c>
      <c r="I15" s="63">
        <v>12.6</v>
      </c>
      <c r="J15" s="64">
        <f t="shared" si="0"/>
        <v>1174.1073838675002</v>
      </c>
      <c r="K15" s="65">
        <f t="shared" si="1"/>
        <v>62.183582926594113</v>
      </c>
      <c r="L15" s="61"/>
      <c r="M15" s="95">
        <f>K15*$M$2</f>
        <v>4.3528508048615882</v>
      </c>
      <c r="N15" s="67" t="s">
        <v>85</v>
      </c>
      <c r="O15" s="67" t="s">
        <v>86</v>
      </c>
      <c r="P15" s="68">
        <f t="shared" si="2"/>
        <v>66.536433731455702</v>
      </c>
      <c r="Q15" s="69">
        <v>1</v>
      </c>
      <c r="R15" s="69" t="s">
        <v>59</v>
      </c>
      <c r="S15" s="70">
        <v>22</v>
      </c>
      <c r="T15" s="71">
        <f t="shared" si="3"/>
        <v>0.99022986359099119</v>
      </c>
      <c r="U15" s="71">
        <f t="shared" si="4"/>
        <v>0.9913391403688312</v>
      </c>
      <c r="V15" s="71">
        <f t="shared" si="5"/>
        <v>0.99254785205793072</v>
      </c>
      <c r="W15" s="72">
        <v>0.67841435185185184</v>
      </c>
      <c r="X15" s="73">
        <f t="shared" si="6"/>
        <v>0.22355324074074073</v>
      </c>
      <c r="Y15" s="74">
        <f t="shared" si="7"/>
        <v>25</v>
      </c>
      <c r="Z15" s="73">
        <f t="shared" si="8"/>
        <v>0.2218872889178117</v>
      </c>
      <c r="AA15" s="74">
        <f t="shared" si="9"/>
        <v>25</v>
      </c>
      <c r="AB15" s="72" t="s">
        <v>84</v>
      </c>
      <c r="AC15" s="73" t="str">
        <f t="shared" si="10"/>
        <v xml:space="preserve"> </v>
      </c>
      <c r="AD15" s="74" t="str">
        <f t="shared" si="11"/>
        <v>n/f</v>
      </c>
      <c r="AE15" s="73" t="str">
        <f t="shared" si="12"/>
        <v xml:space="preserve"> </v>
      </c>
      <c r="AF15" s="74" t="str">
        <f t="shared" si="13"/>
        <v>n/f</v>
      </c>
      <c r="AG15" s="75">
        <v>0.79225694444444439</v>
      </c>
      <c r="AH15" s="73">
        <f t="shared" si="14"/>
        <v>0.33392361111111107</v>
      </c>
      <c r="AI15" s="74">
        <f t="shared" si="15"/>
        <v>21</v>
      </c>
      <c r="AJ15" s="73">
        <f t="shared" si="16"/>
        <v>0.33103154558774472</v>
      </c>
      <c r="AK15" s="74">
        <f t="shared" si="17"/>
        <v>20</v>
      </c>
      <c r="AL15" s="75">
        <v>0.54234953703703703</v>
      </c>
      <c r="AM15" s="73">
        <f t="shared" si="18"/>
        <v>9.4432870370370348E-2</v>
      </c>
      <c r="AN15" s="74">
        <f t="shared" si="19"/>
        <v>13</v>
      </c>
      <c r="AO15" s="73">
        <f t="shared" si="20"/>
        <v>9.3729142649776095E-2</v>
      </c>
      <c r="AP15" s="74">
        <f t="shared" si="21"/>
        <v>10</v>
      </c>
      <c r="AQ15" s="75">
        <v>0.68599537037037039</v>
      </c>
      <c r="AR15" s="73">
        <f t="shared" si="22"/>
        <v>0.2658564814814815</v>
      </c>
      <c r="AS15" s="74">
        <f t="shared" si="23"/>
        <v>21</v>
      </c>
      <c r="AT15" s="73">
        <f t="shared" si="24"/>
        <v>0.26387527965012347</v>
      </c>
      <c r="AU15" s="74">
        <f t="shared" si="25"/>
        <v>21</v>
      </c>
      <c r="AV15" s="72">
        <v>0.82974537037037033</v>
      </c>
      <c r="AW15" s="73">
        <f t="shared" si="26"/>
        <v>0.14918981481481486</v>
      </c>
      <c r="AX15" s="74">
        <f t="shared" si="27"/>
        <v>18</v>
      </c>
      <c r="AY15" s="73">
        <f t="shared" si="28"/>
        <v>0.14789770277030367</v>
      </c>
      <c r="AZ15" s="74">
        <f t="shared" si="29"/>
        <v>17</v>
      </c>
      <c r="BA15" s="75">
        <v>0.70729166666666676</v>
      </c>
      <c r="BB15" s="73">
        <f t="shared" si="30"/>
        <v>6.8402777777777812E-2</v>
      </c>
      <c r="BC15" s="74">
        <f t="shared" si="31"/>
        <v>18</v>
      </c>
      <c r="BD15" s="73">
        <f t="shared" si="32"/>
        <v>6.7893030158129322E-2</v>
      </c>
      <c r="BE15" s="74">
        <f t="shared" si="33"/>
        <v>18</v>
      </c>
      <c r="BF15" s="75">
        <v>0.64351851851851849</v>
      </c>
      <c r="BG15" s="73">
        <f t="shared" si="34"/>
        <v>0.25462962962962959</v>
      </c>
      <c r="BH15" s="74">
        <f t="shared" si="35"/>
        <v>27</v>
      </c>
      <c r="BI15" s="73">
        <f t="shared" si="36"/>
        <v>0.25214186341437272</v>
      </c>
      <c r="BJ15" s="74">
        <f t="shared" si="37"/>
        <v>27</v>
      </c>
      <c r="BK15" s="173"/>
      <c r="BL15" s="77">
        <f t="shared" si="38"/>
        <v>22</v>
      </c>
      <c r="BM15" s="81">
        <f t="shared" si="39"/>
        <v>25</v>
      </c>
      <c r="BN15" s="116">
        <f t="shared" si="40"/>
        <v>6</v>
      </c>
      <c r="BO15" s="80">
        <v>11</v>
      </c>
      <c r="BP15" s="80">
        <f t="shared" si="82"/>
        <v>20</v>
      </c>
      <c r="BQ15" s="81" t="str">
        <f t="shared" si="41"/>
        <v>n/f</v>
      </c>
      <c r="BR15" s="116">
        <f t="shared" si="42"/>
        <v>0.25</v>
      </c>
      <c r="BS15" s="79">
        <f t="shared" si="43"/>
        <v>6.25</v>
      </c>
      <c r="BT15" s="117">
        <f t="shared" si="44"/>
        <v>29</v>
      </c>
      <c r="BU15" s="118">
        <f t="shared" si="45"/>
        <v>38</v>
      </c>
      <c r="BV15" s="80">
        <v>11</v>
      </c>
      <c r="BW15" s="80">
        <f t="shared" si="83"/>
        <v>20</v>
      </c>
      <c r="BX15" s="81">
        <f t="shared" si="46"/>
        <v>20</v>
      </c>
      <c r="BY15" s="116">
        <f t="shared" si="84"/>
        <v>10</v>
      </c>
      <c r="BZ15" s="79">
        <f t="shared" si="47"/>
        <v>16.25</v>
      </c>
      <c r="CA15" s="117">
        <f t="shared" si="48"/>
        <v>28</v>
      </c>
      <c r="CB15" s="118">
        <f t="shared" si="49"/>
        <v>53</v>
      </c>
      <c r="CC15" s="80">
        <v>11</v>
      </c>
      <c r="CD15" s="80">
        <f t="shared" si="85"/>
        <v>19</v>
      </c>
      <c r="CE15" s="81">
        <f t="shared" si="50"/>
        <v>10</v>
      </c>
      <c r="CF15" s="116">
        <f t="shared" si="51"/>
        <v>19</v>
      </c>
      <c r="CG15" s="79">
        <f t="shared" si="52"/>
        <v>35.25</v>
      </c>
      <c r="CH15" s="117">
        <f t="shared" si="53"/>
        <v>25</v>
      </c>
      <c r="CI15" s="118">
        <f t="shared" si="54"/>
        <v>68</v>
      </c>
      <c r="CJ15" s="80">
        <v>11</v>
      </c>
      <c r="CK15" s="80">
        <f t="shared" si="86"/>
        <v>18</v>
      </c>
      <c r="CL15" s="81">
        <f t="shared" si="55"/>
        <v>21</v>
      </c>
      <c r="CM15" s="116">
        <f t="shared" si="56"/>
        <v>5</v>
      </c>
      <c r="CN15" s="79">
        <f t="shared" si="57"/>
        <v>40.25</v>
      </c>
      <c r="CO15" s="117">
        <f t="shared" si="58"/>
        <v>25</v>
      </c>
      <c r="CP15" s="118">
        <f t="shared" si="59"/>
        <v>82.25</v>
      </c>
      <c r="CQ15" s="80">
        <v>11</v>
      </c>
      <c r="CR15" s="80">
        <f t="shared" si="87"/>
        <v>15</v>
      </c>
      <c r="CS15" s="81">
        <f t="shared" si="88"/>
        <v>17</v>
      </c>
      <c r="CT15" s="116">
        <f t="shared" si="60"/>
        <v>9</v>
      </c>
      <c r="CU15" s="79">
        <f t="shared" si="61"/>
        <v>49.25</v>
      </c>
      <c r="CV15" s="117">
        <f t="shared" si="62"/>
        <v>23</v>
      </c>
      <c r="CW15" s="118">
        <f t="shared" si="63"/>
        <v>101.25</v>
      </c>
      <c r="CX15" s="80">
        <v>11</v>
      </c>
      <c r="CY15" s="80">
        <f t="shared" si="89"/>
        <v>15</v>
      </c>
      <c r="CZ15" s="81">
        <f t="shared" si="64"/>
        <v>18</v>
      </c>
      <c r="DA15" s="116">
        <f t="shared" si="65"/>
        <v>8</v>
      </c>
      <c r="DB15" s="79">
        <f t="shared" si="66"/>
        <v>57.25</v>
      </c>
      <c r="DC15" s="117">
        <f t="shared" si="67"/>
        <v>24</v>
      </c>
      <c r="DD15" s="118">
        <f t="shared" si="68"/>
        <v>115</v>
      </c>
      <c r="DE15" s="80">
        <v>11</v>
      </c>
      <c r="DF15" s="80">
        <f t="shared" si="90"/>
        <v>15</v>
      </c>
      <c r="DG15" s="81">
        <f t="shared" si="69"/>
        <v>27</v>
      </c>
      <c r="DH15" s="116">
        <f t="shared" si="70"/>
        <v>-1</v>
      </c>
      <c r="DI15" s="79">
        <f t="shared" si="71"/>
        <v>56.25</v>
      </c>
      <c r="DJ15" s="82">
        <f t="shared" si="72"/>
        <v>25</v>
      </c>
      <c r="DK15" s="118">
        <f t="shared" si="73"/>
        <v>136</v>
      </c>
      <c r="DL15" s="80">
        <v>11</v>
      </c>
      <c r="DM15" s="80">
        <f t="shared" si="91"/>
        <v>15</v>
      </c>
      <c r="DN15" s="85">
        <f t="shared" si="74"/>
        <v>-0.25</v>
      </c>
      <c r="DO15" s="86"/>
      <c r="DP15" s="87">
        <f t="shared" si="75"/>
        <v>57</v>
      </c>
      <c r="DQ15" s="88">
        <f t="shared" si="76"/>
        <v>25</v>
      </c>
      <c r="DR15" s="89">
        <f t="shared" si="77"/>
        <v>168</v>
      </c>
      <c r="DS15" s="90">
        <f t="shared" si="78"/>
        <v>125</v>
      </c>
      <c r="DT15" s="84">
        <v>11</v>
      </c>
      <c r="DU15" s="84">
        <v>1</v>
      </c>
      <c r="DV15" s="82">
        <f t="shared" si="79"/>
        <v>25</v>
      </c>
      <c r="DW15" s="82"/>
      <c r="DX15" s="91" t="str">
        <f t="shared" si="80"/>
        <v xml:space="preserve">Игорь Нагорский </v>
      </c>
      <c r="DY15" s="92">
        <f t="shared" si="81"/>
        <v>22</v>
      </c>
    </row>
    <row r="16" spans="1:129" s="120" customFormat="1" hidden="1">
      <c r="A16" s="60">
        <v>12</v>
      </c>
      <c r="B16" s="61" t="s">
        <v>81</v>
      </c>
      <c r="C16" s="62">
        <v>16.3</v>
      </c>
      <c r="D16" s="62">
        <v>8.1999999999999993</v>
      </c>
      <c r="E16" s="62">
        <v>15.5</v>
      </c>
      <c r="F16" s="62">
        <v>5.45</v>
      </c>
      <c r="G16" s="62">
        <v>14.4</v>
      </c>
      <c r="H16" s="62">
        <v>1.85</v>
      </c>
      <c r="I16" s="63">
        <v>12.6</v>
      </c>
      <c r="J16" s="64">
        <f t="shared" si="0"/>
        <v>1174.1073838675002</v>
      </c>
      <c r="K16" s="65">
        <f t="shared" si="1"/>
        <v>62.183582926594113</v>
      </c>
      <c r="L16" s="61"/>
      <c r="M16" s="95">
        <f>K16*$M$2</f>
        <v>4.3528508048615882</v>
      </c>
      <c r="N16" s="67" t="s">
        <v>87</v>
      </c>
      <c r="O16" s="67" t="s">
        <v>88</v>
      </c>
      <c r="P16" s="68">
        <f t="shared" si="2"/>
        <v>66.536433731455702</v>
      </c>
      <c r="Q16" s="69">
        <v>1</v>
      </c>
      <c r="R16" s="69" t="s">
        <v>59</v>
      </c>
      <c r="S16" s="70">
        <v>23</v>
      </c>
      <c r="T16" s="71">
        <f t="shared" si="3"/>
        <v>0.99022986359099119</v>
      </c>
      <c r="U16" s="71">
        <f t="shared" si="4"/>
        <v>0.9913391403688312</v>
      </c>
      <c r="V16" s="71">
        <f t="shared" si="5"/>
        <v>0.99254785205793072</v>
      </c>
      <c r="W16" s="72">
        <v>0.68531249999999999</v>
      </c>
      <c r="X16" s="73">
        <f t="shared" si="6"/>
        <v>0.23045138888888889</v>
      </c>
      <c r="Y16" s="74">
        <f t="shared" si="7"/>
        <v>26</v>
      </c>
      <c r="Z16" s="73">
        <f t="shared" si="8"/>
        <v>0.22873403104543355</v>
      </c>
      <c r="AA16" s="74">
        <f t="shared" si="9"/>
        <v>26</v>
      </c>
      <c r="AB16" s="75">
        <v>0.7443171296296297</v>
      </c>
      <c r="AC16" s="73">
        <f t="shared" si="10"/>
        <v>0.19362268518518522</v>
      </c>
      <c r="AD16" s="74">
        <f t="shared" si="11"/>
        <v>29</v>
      </c>
      <c r="AE16" s="73">
        <f t="shared" si="12"/>
        <v>0.19217978029024452</v>
      </c>
      <c r="AF16" s="74">
        <f t="shared" si="13"/>
        <v>29</v>
      </c>
      <c r="AG16" s="75" t="s">
        <v>60</v>
      </c>
      <c r="AH16" s="73" t="str">
        <f t="shared" si="14"/>
        <v xml:space="preserve"> </v>
      </c>
      <c r="AI16" s="74" t="str">
        <f t="shared" si="15"/>
        <v>n/s</v>
      </c>
      <c r="AJ16" s="73" t="str">
        <f t="shared" si="16"/>
        <v xml:space="preserve"> </v>
      </c>
      <c r="AK16" s="74" t="str">
        <f t="shared" si="17"/>
        <v>n/s</v>
      </c>
      <c r="AL16" s="75" t="s">
        <v>60</v>
      </c>
      <c r="AM16" s="73" t="str">
        <f t="shared" si="18"/>
        <v xml:space="preserve"> </v>
      </c>
      <c r="AN16" s="74" t="str">
        <f t="shared" si="19"/>
        <v>n/s</v>
      </c>
      <c r="AO16" s="73" t="str">
        <f t="shared" si="20"/>
        <v xml:space="preserve"> </v>
      </c>
      <c r="AP16" s="74" t="str">
        <f t="shared" si="21"/>
        <v>n/s</v>
      </c>
      <c r="AQ16" s="75" t="s">
        <v>60</v>
      </c>
      <c r="AR16" s="73" t="str">
        <f t="shared" si="22"/>
        <v xml:space="preserve"> </v>
      </c>
      <c r="AS16" s="74" t="str">
        <f t="shared" si="23"/>
        <v>n/s</v>
      </c>
      <c r="AT16" s="73" t="str">
        <f t="shared" si="24"/>
        <v xml:space="preserve"> </v>
      </c>
      <c r="AU16" s="74" t="str">
        <f t="shared" si="25"/>
        <v>n/s</v>
      </c>
      <c r="AV16" s="72" t="s">
        <v>60</v>
      </c>
      <c r="AW16" s="73" t="str">
        <f t="shared" si="26"/>
        <v xml:space="preserve"> </v>
      </c>
      <c r="AX16" s="74" t="str">
        <f t="shared" si="27"/>
        <v>n/s</v>
      </c>
      <c r="AY16" s="73" t="str">
        <f t="shared" si="28"/>
        <v xml:space="preserve"> </v>
      </c>
      <c r="AZ16" s="74" t="str">
        <f t="shared" si="29"/>
        <v>n/s</v>
      </c>
      <c r="BA16" s="75" t="s">
        <v>60</v>
      </c>
      <c r="BB16" s="73" t="str">
        <f t="shared" si="30"/>
        <v xml:space="preserve"> </v>
      </c>
      <c r="BC16" s="74" t="str">
        <f t="shared" si="31"/>
        <v>n/s</v>
      </c>
      <c r="BD16" s="73" t="str">
        <f t="shared" si="32"/>
        <v xml:space="preserve"> </v>
      </c>
      <c r="BE16" s="74" t="str">
        <f t="shared" si="33"/>
        <v>n/s</v>
      </c>
      <c r="BF16" s="75" t="s">
        <v>60</v>
      </c>
      <c r="BG16" s="73" t="str">
        <f t="shared" si="34"/>
        <v xml:space="preserve"> </v>
      </c>
      <c r="BH16" s="74" t="str">
        <f t="shared" si="35"/>
        <v>n/s</v>
      </c>
      <c r="BI16" s="73" t="str">
        <f t="shared" si="36"/>
        <v xml:space="preserve"> </v>
      </c>
      <c r="BJ16" s="74" t="str">
        <f t="shared" si="37"/>
        <v>n/s</v>
      </c>
      <c r="BK16" s="173"/>
      <c r="BL16" s="77">
        <f t="shared" si="38"/>
        <v>23</v>
      </c>
      <c r="BM16" s="81">
        <f t="shared" si="39"/>
        <v>26</v>
      </c>
      <c r="BN16" s="116">
        <f t="shared" si="40"/>
        <v>5</v>
      </c>
      <c r="BO16" s="80">
        <v>12</v>
      </c>
      <c r="BP16" s="80">
        <f t="shared" si="82"/>
        <v>19</v>
      </c>
      <c r="BQ16" s="81">
        <f t="shared" si="41"/>
        <v>29</v>
      </c>
      <c r="BR16" s="116">
        <f t="shared" si="42"/>
        <v>2</v>
      </c>
      <c r="BS16" s="79">
        <f t="shared" si="43"/>
        <v>7</v>
      </c>
      <c r="BT16" s="117">
        <f t="shared" si="44"/>
        <v>28</v>
      </c>
      <c r="BU16" s="118">
        <f t="shared" si="45"/>
        <v>35</v>
      </c>
      <c r="BV16" s="80">
        <v>12</v>
      </c>
      <c r="BW16" s="80">
        <f t="shared" si="83"/>
        <v>19</v>
      </c>
      <c r="BX16" s="81" t="str">
        <f t="shared" si="46"/>
        <v>n/s</v>
      </c>
      <c r="BY16" s="116">
        <f t="shared" si="84"/>
        <v>0</v>
      </c>
      <c r="BZ16" s="79">
        <f t="shared" si="47"/>
        <v>7</v>
      </c>
      <c r="CA16" s="117">
        <f t="shared" si="48"/>
        <v>30</v>
      </c>
      <c r="CB16" s="118">
        <f t="shared" si="49"/>
        <v>50</v>
      </c>
      <c r="CC16" s="80">
        <v>12</v>
      </c>
      <c r="CD16" s="80">
        <f t="shared" si="85"/>
        <v>18</v>
      </c>
      <c r="CE16" s="81" t="str">
        <f t="shared" si="50"/>
        <v>n/s</v>
      </c>
      <c r="CF16" s="116">
        <f t="shared" si="51"/>
        <v>0</v>
      </c>
      <c r="CG16" s="79">
        <f t="shared" si="52"/>
        <v>7</v>
      </c>
      <c r="CH16" s="117">
        <f t="shared" si="53"/>
        <v>30</v>
      </c>
      <c r="CI16" s="118">
        <f t="shared" si="54"/>
        <v>66</v>
      </c>
      <c r="CJ16" s="80">
        <v>12</v>
      </c>
      <c r="CK16" s="80">
        <f t="shared" si="86"/>
        <v>17</v>
      </c>
      <c r="CL16" s="81" t="str">
        <f t="shared" si="55"/>
        <v>n/s</v>
      </c>
      <c r="CM16" s="116">
        <f t="shared" si="56"/>
        <v>0</v>
      </c>
      <c r="CN16" s="79">
        <f t="shared" si="57"/>
        <v>7</v>
      </c>
      <c r="CO16" s="117">
        <f t="shared" si="58"/>
        <v>30</v>
      </c>
      <c r="CP16" s="118">
        <f t="shared" si="59"/>
        <v>82</v>
      </c>
      <c r="CQ16" s="80">
        <v>12</v>
      </c>
      <c r="CR16" s="80">
        <f t="shared" si="87"/>
        <v>14</v>
      </c>
      <c r="CS16" s="81" t="str">
        <f t="shared" si="88"/>
        <v>n/s</v>
      </c>
      <c r="CT16" s="116">
        <f t="shared" si="60"/>
        <v>0</v>
      </c>
      <c r="CU16" s="79">
        <f t="shared" si="61"/>
        <v>7</v>
      </c>
      <c r="CV16" s="117">
        <f t="shared" si="62"/>
        <v>30</v>
      </c>
      <c r="CW16" s="118">
        <f t="shared" si="63"/>
        <v>99</v>
      </c>
      <c r="CX16" s="80">
        <v>12</v>
      </c>
      <c r="CY16" s="80">
        <f t="shared" si="89"/>
        <v>14</v>
      </c>
      <c r="CZ16" s="81" t="str">
        <f t="shared" si="64"/>
        <v>n/s</v>
      </c>
      <c r="DA16" s="116">
        <f t="shared" si="65"/>
        <v>0</v>
      </c>
      <c r="DB16" s="79">
        <f t="shared" si="66"/>
        <v>7</v>
      </c>
      <c r="DC16" s="117">
        <f t="shared" si="67"/>
        <v>30</v>
      </c>
      <c r="DD16" s="118">
        <f t="shared" si="68"/>
        <v>104</v>
      </c>
      <c r="DE16" s="80">
        <v>12</v>
      </c>
      <c r="DF16" s="80">
        <f t="shared" si="90"/>
        <v>14</v>
      </c>
      <c r="DG16" s="81" t="str">
        <f t="shared" si="69"/>
        <v>n/s</v>
      </c>
      <c r="DH16" s="116">
        <f t="shared" si="70"/>
        <v>0</v>
      </c>
      <c r="DI16" s="79">
        <f t="shared" si="71"/>
        <v>7</v>
      </c>
      <c r="DJ16" s="82">
        <f t="shared" si="72"/>
        <v>30</v>
      </c>
      <c r="DK16" s="118">
        <f t="shared" si="73"/>
        <v>106.1</v>
      </c>
      <c r="DL16" s="80">
        <v>12</v>
      </c>
      <c r="DM16" s="80">
        <f t="shared" si="91"/>
        <v>14</v>
      </c>
      <c r="DN16" s="85">
        <f t="shared" si="74"/>
        <v>-2</v>
      </c>
      <c r="DO16" s="86"/>
      <c r="DP16" s="87">
        <f t="shared" si="75"/>
        <v>5</v>
      </c>
      <c r="DQ16" s="88">
        <f t="shared" si="76"/>
        <v>30</v>
      </c>
      <c r="DR16" s="89">
        <f t="shared" si="77"/>
        <v>214</v>
      </c>
      <c r="DS16" s="90">
        <f t="shared" si="78"/>
        <v>102.1</v>
      </c>
      <c r="DT16" s="84">
        <v>12</v>
      </c>
      <c r="DU16" s="84">
        <v>1</v>
      </c>
      <c r="DV16" s="82">
        <f t="shared" si="79"/>
        <v>30</v>
      </c>
      <c r="DW16" s="82"/>
      <c r="DX16" s="91" t="str">
        <f t="shared" si="80"/>
        <v xml:space="preserve">Кирилл Лебедев </v>
      </c>
      <c r="DY16" s="92">
        <f t="shared" si="81"/>
        <v>23</v>
      </c>
    </row>
    <row r="17" spans="1:129" hidden="1">
      <c r="A17" s="60">
        <v>13</v>
      </c>
      <c r="B17" s="61" t="s">
        <v>81</v>
      </c>
      <c r="C17" s="62">
        <v>16.3</v>
      </c>
      <c r="D17" s="62">
        <v>8.1999999999999993</v>
      </c>
      <c r="E17" s="62">
        <v>15.5</v>
      </c>
      <c r="F17" s="62">
        <v>5.45</v>
      </c>
      <c r="G17" s="62">
        <v>14.4</v>
      </c>
      <c r="H17" s="62">
        <v>1.85</v>
      </c>
      <c r="I17" s="63">
        <v>12.6</v>
      </c>
      <c r="J17" s="64">
        <f t="shared" si="0"/>
        <v>1174.1073838675002</v>
      </c>
      <c r="K17" s="65">
        <f t="shared" si="1"/>
        <v>62.183582926594113</v>
      </c>
      <c r="L17" s="61"/>
      <c r="M17" s="95">
        <f>K17*$M$2</f>
        <v>4.3528508048615882</v>
      </c>
      <c r="N17" s="67" t="s">
        <v>89</v>
      </c>
      <c r="O17" s="67" t="s">
        <v>90</v>
      </c>
      <c r="P17" s="68">
        <f t="shared" si="2"/>
        <v>66.536433731455702</v>
      </c>
      <c r="Q17" s="69">
        <v>1</v>
      </c>
      <c r="R17" s="69" t="s">
        <v>59</v>
      </c>
      <c r="S17" s="70">
        <v>24</v>
      </c>
      <c r="T17" s="71">
        <f t="shared" si="3"/>
        <v>0.99022986359099119</v>
      </c>
      <c r="U17" s="71">
        <f t="shared" si="4"/>
        <v>0.9913391403688312</v>
      </c>
      <c r="V17" s="71">
        <f t="shared" si="5"/>
        <v>0.99254785205793072</v>
      </c>
      <c r="W17" s="72">
        <v>0.64854166666666668</v>
      </c>
      <c r="X17" s="73">
        <f t="shared" si="6"/>
        <v>0.19368055555555558</v>
      </c>
      <c r="Y17" s="74">
        <f t="shared" si="7"/>
        <v>13</v>
      </c>
      <c r="Z17" s="73">
        <f t="shared" si="8"/>
        <v>0.19223721940205341</v>
      </c>
      <c r="AA17" s="74">
        <f t="shared" si="9"/>
        <v>9</v>
      </c>
      <c r="AB17" s="75">
        <v>0.70600694444444445</v>
      </c>
      <c r="AC17" s="73">
        <f t="shared" si="10"/>
        <v>0.15531249999999996</v>
      </c>
      <c r="AD17" s="74">
        <f t="shared" si="11"/>
        <v>21</v>
      </c>
      <c r="AE17" s="73">
        <f t="shared" si="12"/>
        <v>0.15415508827274732</v>
      </c>
      <c r="AF17" s="74">
        <f t="shared" si="13"/>
        <v>20</v>
      </c>
      <c r="AG17" s="75">
        <v>0.79736111111111108</v>
      </c>
      <c r="AH17" s="73">
        <f t="shared" si="14"/>
        <v>0.33902777777777776</v>
      </c>
      <c r="AI17" s="74">
        <f t="shared" si="15"/>
        <v>24</v>
      </c>
      <c r="AJ17" s="73">
        <f t="shared" si="16"/>
        <v>0.33609150578337732</v>
      </c>
      <c r="AK17" s="74">
        <f t="shared" si="17"/>
        <v>23</v>
      </c>
      <c r="AL17" s="75">
        <v>0.54600694444444442</v>
      </c>
      <c r="AM17" s="73">
        <f t="shared" si="18"/>
        <v>9.8090277777777735E-2</v>
      </c>
      <c r="AN17" s="74">
        <f t="shared" si="19"/>
        <v>15</v>
      </c>
      <c r="AO17" s="73">
        <f t="shared" si="20"/>
        <v>9.7359294516099065E-2</v>
      </c>
      <c r="AP17" s="74">
        <f t="shared" si="21"/>
        <v>15</v>
      </c>
      <c r="AQ17" s="75" t="s">
        <v>60</v>
      </c>
      <c r="AR17" s="73" t="str">
        <f t="shared" si="22"/>
        <v xml:space="preserve"> </v>
      </c>
      <c r="AS17" s="74" t="str">
        <f t="shared" si="23"/>
        <v>n/s</v>
      </c>
      <c r="AT17" s="73" t="str">
        <f t="shared" si="24"/>
        <v xml:space="preserve"> </v>
      </c>
      <c r="AU17" s="74" t="str">
        <f t="shared" si="25"/>
        <v>n/s</v>
      </c>
      <c r="AV17" s="72" t="s">
        <v>60</v>
      </c>
      <c r="AW17" s="73" t="str">
        <f t="shared" si="26"/>
        <v xml:space="preserve"> </v>
      </c>
      <c r="AX17" s="74" t="str">
        <f t="shared" si="27"/>
        <v>n/s</v>
      </c>
      <c r="AY17" s="73" t="str">
        <f t="shared" si="28"/>
        <v xml:space="preserve"> </v>
      </c>
      <c r="AZ17" s="74" t="str">
        <f t="shared" si="29"/>
        <v>n/s</v>
      </c>
      <c r="BA17" s="75">
        <v>0.703587962962963</v>
      </c>
      <c r="BB17" s="73">
        <f t="shared" si="30"/>
        <v>6.4699074074074048E-2</v>
      </c>
      <c r="BC17" s="74">
        <f t="shared" si="31"/>
        <v>6</v>
      </c>
      <c r="BD17" s="73">
        <f t="shared" si="32"/>
        <v>6.4216927002359148E-2</v>
      </c>
      <c r="BE17" s="74">
        <f t="shared" si="33"/>
        <v>6</v>
      </c>
      <c r="BF17" s="75">
        <v>0.60185185185185186</v>
      </c>
      <c r="BG17" s="73">
        <f t="shared" si="34"/>
        <v>0.21296296296296297</v>
      </c>
      <c r="BH17" s="74">
        <f t="shared" si="35"/>
        <v>17</v>
      </c>
      <c r="BI17" s="73">
        <f t="shared" si="36"/>
        <v>0.21088228576474813</v>
      </c>
      <c r="BJ17" s="74">
        <f t="shared" si="37"/>
        <v>14</v>
      </c>
      <c r="BK17" s="173"/>
      <c r="BL17" s="77">
        <f t="shared" si="38"/>
        <v>24</v>
      </c>
      <c r="BM17" s="81">
        <f t="shared" si="39"/>
        <v>9</v>
      </c>
      <c r="BN17" s="116">
        <f t="shared" si="40"/>
        <v>22</v>
      </c>
      <c r="BO17" s="80">
        <v>13</v>
      </c>
      <c r="BP17" s="80">
        <f t="shared" si="82"/>
        <v>18</v>
      </c>
      <c r="BQ17" s="81">
        <f t="shared" si="41"/>
        <v>20</v>
      </c>
      <c r="BR17" s="116">
        <f t="shared" si="42"/>
        <v>11</v>
      </c>
      <c r="BS17" s="79">
        <f t="shared" si="43"/>
        <v>33</v>
      </c>
      <c r="BT17" s="117">
        <f t="shared" si="44"/>
        <v>14</v>
      </c>
      <c r="BU17" s="118">
        <f t="shared" si="45"/>
        <v>35</v>
      </c>
      <c r="BV17" s="80">
        <v>13</v>
      </c>
      <c r="BW17" s="80">
        <f t="shared" si="83"/>
        <v>18</v>
      </c>
      <c r="BX17" s="81">
        <f t="shared" si="46"/>
        <v>23</v>
      </c>
      <c r="BY17" s="116">
        <f t="shared" si="84"/>
        <v>7</v>
      </c>
      <c r="BZ17" s="79">
        <f t="shared" si="47"/>
        <v>40</v>
      </c>
      <c r="CA17" s="117">
        <f t="shared" si="48"/>
        <v>19</v>
      </c>
      <c r="CB17" s="118">
        <f t="shared" si="49"/>
        <v>48</v>
      </c>
      <c r="CC17" s="80">
        <v>13</v>
      </c>
      <c r="CD17" s="80">
        <f t="shared" si="85"/>
        <v>17</v>
      </c>
      <c r="CE17" s="81">
        <f t="shared" si="50"/>
        <v>15</v>
      </c>
      <c r="CF17" s="116">
        <f t="shared" si="51"/>
        <v>14</v>
      </c>
      <c r="CG17" s="79">
        <f t="shared" si="52"/>
        <v>54</v>
      </c>
      <c r="CH17" s="117">
        <f t="shared" si="53"/>
        <v>16</v>
      </c>
      <c r="CI17" s="118">
        <f t="shared" si="54"/>
        <v>63.1</v>
      </c>
      <c r="CJ17" s="80">
        <v>13</v>
      </c>
      <c r="CK17" s="80">
        <f t="shared" si="86"/>
        <v>16</v>
      </c>
      <c r="CL17" s="81" t="str">
        <f t="shared" si="55"/>
        <v>n/s</v>
      </c>
      <c r="CM17" s="116">
        <f t="shared" si="56"/>
        <v>0</v>
      </c>
      <c r="CN17" s="79">
        <f t="shared" si="57"/>
        <v>54</v>
      </c>
      <c r="CO17" s="117">
        <f t="shared" si="58"/>
        <v>19</v>
      </c>
      <c r="CP17" s="118">
        <f t="shared" si="59"/>
        <v>79</v>
      </c>
      <c r="CQ17" s="80">
        <v>13</v>
      </c>
      <c r="CR17" s="80">
        <f t="shared" si="87"/>
        <v>13</v>
      </c>
      <c r="CS17" s="81" t="str">
        <f t="shared" si="88"/>
        <v>n/s</v>
      </c>
      <c r="CT17" s="116">
        <f t="shared" si="60"/>
        <v>0</v>
      </c>
      <c r="CU17" s="79">
        <f t="shared" si="61"/>
        <v>54</v>
      </c>
      <c r="CV17" s="117">
        <f t="shared" si="62"/>
        <v>21</v>
      </c>
      <c r="CW17" s="118">
        <f t="shared" si="63"/>
        <v>91.1</v>
      </c>
      <c r="CX17" s="80">
        <v>13</v>
      </c>
      <c r="CY17" s="80">
        <f t="shared" si="89"/>
        <v>13</v>
      </c>
      <c r="CZ17" s="81">
        <f t="shared" si="64"/>
        <v>6</v>
      </c>
      <c r="DA17" s="116">
        <f t="shared" si="65"/>
        <v>20</v>
      </c>
      <c r="DB17" s="79">
        <f t="shared" si="66"/>
        <v>74</v>
      </c>
      <c r="DC17" s="117">
        <f t="shared" si="67"/>
        <v>18</v>
      </c>
      <c r="DD17" s="118">
        <f t="shared" si="68"/>
        <v>102.1</v>
      </c>
      <c r="DE17" s="80">
        <v>13</v>
      </c>
      <c r="DF17" s="80">
        <f t="shared" si="90"/>
        <v>13</v>
      </c>
      <c r="DG17" s="81">
        <f t="shared" si="69"/>
        <v>14</v>
      </c>
      <c r="DH17" s="116">
        <f t="shared" si="70"/>
        <v>12</v>
      </c>
      <c r="DI17" s="79">
        <f t="shared" si="71"/>
        <v>86</v>
      </c>
      <c r="DJ17" s="82">
        <f t="shared" si="72"/>
        <v>17</v>
      </c>
      <c r="DK17" s="118">
        <f t="shared" si="73"/>
        <v>104</v>
      </c>
      <c r="DL17" s="80">
        <v>13</v>
      </c>
      <c r="DM17" s="80">
        <f t="shared" si="91"/>
        <v>13</v>
      </c>
      <c r="DN17" s="85">
        <f t="shared" si="74"/>
        <v>-7</v>
      </c>
      <c r="DO17" s="86"/>
      <c r="DP17" s="87">
        <f t="shared" si="75"/>
        <v>79</v>
      </c>
      <c r="DQ17" s="88">
        <f t="shared" si="76"/>
        <v>19</v>
      </c>
      <c r="DR17" s="89">
        <f t="shared" si="77"/>
        <v>137</v>
      </c>
      <c r="DS17" s="90">
        <f t="shared" si="78"/>
        <v>97</v>
      </c>
      <c r="DT17" s="84">
        <v>13</v>
      </c>
      <c r="DU17" s="84">
        <v>1</v>
      </c>
      <c r="DV17" s="82">
        <f t="shared" si="79"/>
        <v>19</v>
      </c>
      <c r="DW17" s="82"/>
      <c r="DX17" s="91" t="str">
        <f t="shared" si="80"/>
        <v xml:space="preserve">Вячеслав Швецов </v>
      </c>
      <c r="DY17" s="92">
        <f t="shared" si="81"/>
        <v>24</v>
      </c>
    </row>
    <row r="18" spans="1:129" s="120" customFormat="1" hidden="1">
      <c r="A18" s="60">
        <v>14</v>
      </c>
      <c r="B18" s="61" t="s">
        <v>81</v>
      </c>
      <c r="C18" s="62">
        <v>16.3</v>
      </c>
      <c r="D18" s="62">
        <v>8.1999999999999993</v>
      </c>
      <c r="E18" s="62">
        <v>15.5</v>
      </c>
      <c r="F18" s="62">
        <v>5.45</v>
      </c>
      <c r="G18" s="62">
        <v>14.4</v>
      </c>
      <c r="H18" s="62">
        <v>1.85</v>
      </c>
      <c r="I18" s="63">
        <v>12.6</v>
      </c>
      <c r="J18" s="64">
        <f t="shared" si="0"/>
        <v>1174.1073838675002</v>
      </c>
      <c r="K18" s="65">
        <f t="shared" si="1"/>
        <v>62.183582926594113</v>
      </c>
      <c r="L18" s="61"/>
      <c r="M18" s="95">
        <f>K18*$M$2</f>
        <v>4.3528508048615882</v>
      </c>
      <c r="N18" s="67" t="s">
        <v>91</v>
      </c>
      <c r="O18" s="67" t="s">
        <v>92</v>
      </c>
      <c r="P18" s="68">
        <f t="shared" si="2"/>
        <v>66.536433731455702</v>
      </c>
      <c r="Q18" s="69">
        <v>1</v>
      </c>
      <c r="R18" s="69" t="s">
        <v>59</v>
      </c>
      <c r="S18" s="70">
        <v>25</v>
      </c>
      <c r="T18" s="71">
        <f t="shared" si="3"/>
        <v>0.99022986359099119</v>
      </c>
      <c r="U18" s="71">
        <f t="shared" si="4"/>
        <v>0.9913391403688312</v>
      </c>
      <c r="V18" s="71">
        <f t="shared" si="5"/>
        <v>0.99254785205793072</v>
      </c>
      <c r="W18" s="72">
        <v>0.6567708333333333</v>
      </c>
      <c r="X18" s="73">
        <f t="shared" si="6"/>
        <v>0.2019097222222222</v>
      </c>
      <c r="Y18" s="74">
        <f t="shared" si="7"/>
        <v>19</v>
      </c>
      <c r="Z18" s="73">
        <f t="shared" si="8"/>
        <v>0.20040506110128009</v>
      </c>
      <c r="AA18" s="74">
        <f t="shared" si="9"/>
        <v>18</v>
      </c>
      <c r="AB18" s="75">
        <v>0.67621527777777779</v>
      </c>
      <c r="AC18" s="73">
        <f t="shared" si="10"/>
        <v>0.1255208333333333</v>
      </c>
      <c r="AD18" s="74">
        <f t="shared" si="11"/>
        <v>7</v>
      </c>
      <c r="AE18" s="73">
        <f t="shared" si="12"/>
        <v>0.12458543351352148</v>
      </c>
      <c r="AF18" s="74">
        <f t="shared" si="13"/>
        <v>6</v>
      </c>
      <c r="AG18" s="75">
        <v>0.79645833333333327</v>
      </c>
      <c r="AH18" s="73">
        <f t="shared" si="14"/>
        <v>0.33812499999999995</v>
      </c>
      <c r="AI18" s="74">
        <f t="shared" si="15"/>
        <v>23</v>
      </c>
      <c r="AJ18" s="73">
        <f t="shared" si="16"/>
        <v>0.33519654683721101</v>
      </c>
      <c r="AK18" s="74">
        <f t="shared" si="17"/>
        <v>22</v>
      </c>
      <c r="AL18" s="75" t="s">
        <v>60</v>
      </c>
      <c r="AM18" s="73" t="str">
        <f t="shared" si="18"/>
        <v xml:space="preserve"> </v>
      </c>
      <c r="AN18" s="74" t="str">
        <f t="shared" si="19"/>
        <v>n/s</v>
      </c>
      <c r="AO18" s="73" t="str">
        <f t="shared" si="20"/>
        <v xml:space="preserve"> </v>
      </c>
      <c r="AP18" s="74" t="str">
        <f t="shared" si="21"/>
        <v>n/s</v>
      </c>
      <c r="AQ18" s="75" t="s">
        <v>60</v>
      </c>
      <c r="AR18" s="73" t="str">
        <f t="shared" si="22"/>
        <v xml:space="preserve"> </v>
      </c>
      <c r="AS18" s="74" t="str">
        <f t="shared" si="23"/>
        <v>n/s</v>
      </c>
      <c r="AT18" s="73" t="str">
        <f t="shared" si="24"/>
        <v xml:space="preserve"> </v>
      </c>
      <c r="AU18" s="74" t="str">
        <f t="shared" si="25"/>
        <v>n/s</v>
      </c>
      <c r="AV18" s="72" t="s">
        <v>60</v>
      </c>
      <c r="AW18" s="73" t="str">
        <f t="shared" si="26"/>
        <v xml:space="preserve"> </v>
      </c>
      <c r="AX18" s="74" t="str">
        <f t="shared" si="27"/>
        <v>n/s</v>
      </c>
      <c r="AY18" s="73" t="str">
        <f t="shared" si="28"/>
        <v xml:space="preserve"> </v>
      </c>
      <c r="AZ18" s="74" t="str">
        <f t="shared" si="29"/>
        <v>n/s</v>
      </c>
      <c r="BA18" s="75" t="s">
        <v>60</v>
      </c>
      <c r="BB18" s="73" t="str">
        <f t="shared" si="30"/>
        <v xml:space="preserve"> </v>
      </c>
      <c r="BC18" s="74" t="str">
        <f t="shared" si="31"/>
        <v>n/s</v>
      </c>
      <c r="BD18" s="73" t="str">
        <f t="shared" si="32"/>
        <v xml:space="preserve"> </v>
      </c>
      <c r="BE18" s="74" t="str">
        <f t="shared" si="33"/>
        <v>n/s</v>
      </c>
      <c r="BF18" s="75" t="s">
        <v>60</v>
      </c>
      <c r="BG18" s="73" t="str">
        <f t="shared" si="34"/>
        <v xml:space="preserve"> </v>
      </c>
      <c r="BH18" s="74" t="str">
        <f t="shared" si="35"/>
        <v>n/s</v>
      </c>
      <c r="BI18" s="73" t="str">
        <f t="shared" si="36"/>
        <v xml:space="preserve"> </v>
      </c>
      <c r="BJ18" s="74" t="str">
        <f t="shared" si="37"/>
        <v>n/s</v>
      </c>
      <c r="BK18" s="173"/>
      <c r="BL18" s="77">
        <f t="shared" si="38"/>
        <v>25</v>
      </c>
      <c r="BM18" s="81">
        <f t="shared" si="39"/>
        <v>18</v>
      </c>
      <c r="BN18" s="116">
        <f t="shared" si="40"/>
        <v>13</v>
      </c>
      <c r="BO18" s="80">
        <v>14</v>
      </c>
      <c r="BP18" s="80">
        <f t="shared" si="82"/>
        <v>17</v>
      </c>
      <c r="BQ18" s="81">
        <f t="shared" si="41"/>
        <v>6</v>
      </c>
      <c r="BR18" s="116">
        <f t="shared" si="42"/>
        <v>25</v>
      </c>
      <c r="BS18" s="79">
        <f t="shared" si="43"/>
        <v>38</v>
      </c>
      <c r="BT18" s="117">
        <f t="shared" si="44"/>
        <v>10</v>
      </c>
      <c r="BU18" s="118">
        <f t="shared" si="45"/>
        <v>33</v>
      </c>
      <c r="BV18" s="80">
        <v>14</v>
      </c>
      <c r="BW18" s="80">
        <f t="shared" si="83"/>
        <v>17</v>
      </c>
      <c r="BX18" s="81">
        <f t="shared" si="46"/>
        <v>22</v>
      </c>
      <c r="BY18" s="116">
        <f t="shared" si="84"/>
        <v>8</v>
      </c>
      <c r="BZ18" s="79">
        <f t="shared" si="47"/>
        <v>46</v>
      </c>
      <c r="CA18" s="117">
        <f t="shared" si="48"/>
        <v>14</v>
      </c>
      <c r="CB18" s="118">
        <f t="shared" si="49"/>
        <v>46</v>
      </c>
      <c r="CC18" s="80">
        <v>14</v>
      </c>
      <c r="CD18" s="80">
        <f t="shared" si="85"/>
        <v>16</v>
      </c>
      <c r="CE18" s="81" t="str">
        <f t="shared" si="50"/>
        <v>n/s</v>
      </c>
      <c r="CF18" s="116">
        <f t="shared" si="51"/>
        <v>0</v>
      </c>
      <c r="CG18" s="79">
        <f t="shared" si="52"/>
        <v>46</v>
      </c>
      <c r="CH18" s="117">
        <f t="shared" si="53"/>
        <v>19</v>
      </c>
      <c r="CI18" s="118">
        <f t="shared" si="54"/>
        <v>59.25</v>
      </c>
      <c r="CJ18" s="80">
        <v>14</v>
      </c>
      <c r="CK18" s="80">
        <f t="shared" si="86"/>
        <v>15</v>
      </c>
      <c r="CL18" s="81" t="str">
        <f t="shared" si="55"/>
        <v>n/s</v>
      </c>
      <c r="CM18" s="116">
        <f t="shared" si="56"/>
        <v>0</v>
      </c>
      <c r="CN18" s="79">
        <f t="shared" si="57"/>
        <v>46</v>
      </c>
      <c r="CO18" s="117">
        <f t="shared" si="58"/>
        <v>22</v>
      </c>
      <c r="CP18" s="118">
        <f t="shared" si="59"/>
        <v>78.099999999999994</v>
      </c>
      <c r="CQ18" s="80">
        <v>14</v>
      </c>
      <c r="CR18" s="80">
        <f t="shared" si="87"/>
        <v>12</v>
      </c>
      <c r="CS18" s="81" t="str">
        <f t="shared" si="88"/>
        <v>n/s</v>
      </c>
      <c r="CT18" s="116">
        <f t="shared" si="60"/>
        <v>0</v>
      </c>
      <c r="CU18" s="79">
        <f t="shared" si="61"/>
        <v>46</v>
      </c>
      <c r="CV18" s="117">
        <f t="shared" si="62"/>
        <v>25</v>
      </c>
      <c r="CW18" s="118">
        <f t="shared" si="63"/>
        <v>79</v>
      </c>
      <c r="CX18" s="80">
        <v>14</v>
      </c>
      <c r="CY18" s="80">
        <f t="shared" si="89"/>
        <v>12</v>
      </c>
      <c r="CZ18" s="81" t="str">
        <f t="shared" si="64"/>
        <v>n/s</v>
      </c>
      <c r="DA18" s="116">
        <f t="shared" si="65"/>
        <v>0</v>
      </c>
      <c r="DB18" s="79">
        <f t="shared" si="66"/>
        <v>46</v>
      </c>
      <c r="DC18" s="117">
        <f t="shared" si="67"/>
        <v>26</v>
      </c>
      <c r="DD18" s="118">
        <f t="shared" si="68"/>
        <v>85.25</v>
      </c>
      <c r="DE18" s="80">
        <v>14</v>
      </c>
      <c r="DF18" s="80">
        <f t="shared" si="90"/>
        <v>12</v>
      </c>
      <c r="DG18" s="81" t="str">
        <f t="shared" si="69"/>
        <v>n/s</v>
      </c>
      <c r="DH18" s="116">
        <f t="shared" si="70"/>
        <v>0</v>
      </c>
      <c r="DI18" s="79">
        <f t="shared" si="71"/>
        <v>46</v>
      </c>
      <c r="DJ18" s="82">
        <f t="shared" si="72"/>
        <v>27</v>
      </c>
      <c r="DK18" s="118">
        <f t="shared" si="73"/>
        <v>97.25</v>
      </c>
      <c r="DL18" s="80">
        <v>14</v>
      </c>
      <c r="DM18" s="80">
        <f t="shared" si="91"/>
        <v>12</v>
      </c>
      <c r="DN18" s="85">
        <f t="shared" si="74"/>
        <v>-8</v>
      </c>
      <c r="DO18" s="121">
        <v>0.25</v>
      </c>
      <c r="DP18" s="87">
        <f t="shared" si="75"/>
        <v>38.25</v>
      </c>
      <c r="DQ18" s="88">
        <f t="shared" si="76"/>
        <v>27</v>
      </c>
      <c r="DR18" s="89">
        <f t="shared" si="77"/>
        <v>176</v>
      </c>
      <c r="DS18" s="90">
        <f t="shared" si="78"/>
        <v>93</v>
      </c>
      <c r="DT18" s="84">
        <v>14</v>
      </c>
      <c r="DU18" s="84">
        <v>1</v>
      </c>
      <c r="DV18" s="82">
        <f t="shared" si="79"/>
        <v>27</v>
      </c>
      <c r="DW18" s="82"/>
      <c r="DX18" s="91" t="str">
        <f t="shared" si="80"/>
        <v xml:space="preserve">Максим Багарадников </v>
      </c>
      <c r="DY18" s="92">
        <f t="shared" si="81"/>
        <v>25</v>
      </c>
    </row>
    <row r="19" spans="1:129" s="120" customFormat="1" hidden="1">
      <c r="A19" s="60">
        <v>15</v>
      </c>
      <c r="B19" s="47" t="s">
        <v>93</v>
      </c>
      <c r="C19" s="122">
        <v>17.388801611762023</v>
      </c>
      <c r="D19" s="122">
        <v>5.3865310739883512</v>
      </c>
      <c r="E19" s="122">
        <v>15.719876399598657</v>
      </c>
      <c r="F19" s="122">
        <v>5.0917209317199719</v>
      </c>
      <c r="G19" s="122">
        <v>13.311427440728172</v>
      </c>
      <c r="H19" s="122">
        <v>1.9987128289381637</v>
      </c>
      <c r="I19" s="123">
        <v>15.685903544052861</v>
      </c>
      <c r="J19" s="99">
        <f t="shared" si="0"/>
        <v>934.97208542057047</v>
      </c>
      <c r="K19" s="124">
        <f t="shared" si="1"/>
        <v>100.16808264490692</v>
      </c>
      <c r="L19" s="101">
        <f>K19*$L$2</f>
        <v>5.0084041322453459</v>
      </c>
      <c r="M19" s="125">
        <f>K19*$M$2</f>
        <v>7.0117657851434849</v>
      </c>
      <c r="N19" t="s">
        <v>94</v>
      </c>
      <c r="O19" t="s">
        <v>95</v>
      </c>
      <c r="P19" s="68">
        <f t="shared" si="2"/>
        <v>112.18825256229574</v>
      </c>
      <c r="Q19" s="69">
        <v>1</v>
      </c>
      <c r="R19" s="69" t="s">
        <v>59</v>
      </c>
      <c r="S19" s="70">
        <v>51</v>
      </c>
      <c r="T19" s="71">
        <f t="shared" si="3"/>
        <v>0.91389299919365508</v>
      </c>
      <c r="U19" s="71">
        <f t="shared" si="4"/>
        <v>0.92299538062842257</v>
      </c>
      <c r="V19" s="126">
        <f t="shared" si="5"/>
        <v>0.93309847774553323</v>
      </c>
      <c r="W19" s="72">
        <v>0.70347222222222228</v>
      </c>
      <c r="X19" s="73">
        <f t="shared" si="6"/>
        <v>0.24861111111111117</v>
      </c>
      <c r="Y19" s="74">
        <f t="shared" si="7"/>
        <v>27</v>
      </c>
      <c r="Z19" s="73">
        <f t="shared" si="8"/>
        <v>0.23197864932840345</v>
      </c>
      <c r="AA19" s="74">
        <f t="shared" si="9"/>
        <v>27</v>
      </c>
      <c r="AB19" s="127">
        <v>0.72327546296296286</v>
      </c>
      <c r="AC19" s="73">
        <f t="shared" si="10"/>
        <v>0.17258101851851837</v>
      </c>
      <c r="AD19" s="74">
        <f t="shared" si="11"/>
        <v>26</v>
      </c>
      <c r="AE19" s="73">
        <f t="shared" si="12"/>
        <v>0.16103508566740318</v>
      </c>
      <c r="AF19" s="74">
        <f t="shared" si="13"/>
        <v>24</v>
      </c>
      <c r="AG19" s="75" t="s">
        <v>84</v>
      </c>
      <c r="AH19" s="73" t="str">
        <f t="shared" si="14"/>
        <v xml:space="preserve"> </v>
      </c>
      <c r="AI19" s="74" t="str">
        <f t="shared" si="15"/>
        <v>n/f</v>
      </c>
      <c r="AJ19" s="73" t="str">
        <f t="shared" si="16"/>
        <v xml:space="preserve"> </v>
      </c>
      <c r="AK19" s="74" t="str">
        <f t="shared" si="17"/>
        <v>n/f</v>
      </c>
      <c r="AL19" s="127">
        <v>0.55355324074074075</v>
      </c>
      <c r="AM19" s="73">
        <f t="shared" si="18"/>
        <v>0.10563657407407406</v>
      </c>
      <c r="AN19" s="74">
        <f t="shared" si="19"/>
        <v>23</v>
      </c>
      <c r="AO19" s="73">
        <f t="shared" si="20"/>
        <v>9.8569326462771764E-2</v>
      </c>
      <c r="AP19" s="74">
        <f t="shared" si="21"/>
        <v>17</v>
      </c>
      <c r="AQ19" s="75" t="s">
        <v>60</v>
      </c>
      <c r="AR19" s="73" t="str">
        <f t="shared" si="22"/>
        <v xml:space="preserve"> </v>
      </c>
      <c r="AS19" s="74" t="str">
        <f t="shared" si="23"/>
        <v>n/s</v>
      </c>
      <c r="AT19" s="73" t="str">
        <f t="shared" si="24"/>
        <v xml:space="preserve"> </v>
      </c>
      <c r="AU19" s="74" t="str">
        <f t="shared" si="25"/>
        <v>n/s</v>
      </c>
      <c r="AV19" s="72" t="s">
        <v>60</v>
      </c>
      <c r="AW19" s="73" t="str">
        <f t="shared" si="26"/>
        <v xml:space="preserve"> </v>
      </c>
      <c r="AX19" s="74" t="str">
        <f t="shared" si="27"/>
        <v>n/s</v>
      </c>
      <c r="AY19" s="73" t="str">
        <f t="shared" si="28"/>
        <v xml:space="preserve"> </v>
      </c>
      <c r="AZ19" s="74" t="str">
        <f t="shared" si="29"/>
        <v>n/s</v>
      </c>
      <c r="BA19" s="75" t="s">
        <v>60</v>
      </c>
      <c r="BB19" s="73" t="str">
        <f t="shared" si="30"/>
        <v xml:space="preserve"> </v>
      </c>
      <c r="BC19" s="74" t="str">
        <f t="shared" si="31"/>
        <v>n/s</v>
      </c>
      <c r="BD19" s="73" t="str">
        <f t="shared" si="32"/>
        <v xml:space="preserve"> </v>
      </c>
      <c r="BE19" s="74" t="str">
        <f t="shared" si="33"/>
        <v>n/s</v>
      </c>
      <c r="BF19" s="127">
        <v>0.64207175925925919</v>
      </c>
      <c r="BG19" s="73">
        <f t="shared" si="34"/>
        <v>0.25318287037037029</v>
      </c>
      <c r="BH19" s="74">
        <f t="shared" si="35"/>
        <v>26</v>
      </c>
      <c r="BI19" s="73">
        <f t="shared" si="36"/>
        <v>0.23138205274723608</v>
      </c>
      <c r="BJ19" s="74">
        <f t="shared" si="37"/>
        <v>25</v>
      </c>
      <c r="BK19" s="173"/>
      <c r="BL19" s="77">
        <f t="shared" si="38"/>
        <v>51</v>
      </c>
      <c r="BM19" s="81">
        <f t="shared" si="39"/>
        <v>27</v>
      </c>
      <c r="BN19" s="116">
        <f t="shared" si="40"/>
        <v>4</v>
      </c>
      <c r="BO19" s="80">
        <v>15</v>
      </c>
      <c r="BP19" s="80">
        <f t="shared" si="82"/>
        <v>16</v>
      </c>
      <c r="BQ19" s="81">
        <f t="shared" si="41"/>
        <v>24</v>
      </c>
      <c r="BR19" s="116">
        <f t="shared" si="42"/>
        <v>7</v>
      </c>
      <c r="BS19" s="79">
        <f t="shared" si="43"/>
        <v>11</v>
      </c>
      <c r="BT19" s="117">
        <f t="shared" si="44"/>
        <v>27</v>
      </c>
      <c r="BU19" s="118">
        <f t="shared" si="45"/>
        <v>33</v>
      </c>
      <c r="BV19" s="80">
        <v>15</v>
      </c>
      <c r="BW19" s="80">
        <f t="shared" si="83"/>
        <v>16</v>
      </c>
      <c r="BX19" s="81" t="str">
        <f t="shared" si="46"/>
        <v>n/f</v>
      </c>
      <c r="BY19" s="116">
        <f t="shared" si="84"/>
        <v>0.25</v>
      </c>
      <c r="BZ19" s="79">
        <f t="shared" si="47"/>
        <v>11.25</v>
      </c>
      <c r="CA19" s="117">
        <f t="shared" si="48"/>
        <v>29</v>
      </c>
      <c r="CB19" s="118">
        <f t="shared" si="49"/>
        <v>43.25</v>
      </c>
      <c r="CC19" s="80">
        <v>15</v>
      </c>
      <c r="CD19" s="80">
        <f t="shared" si="85"/>
        <v>15</v>
      </c>
      <c r="CE19" s="81">
        <f t="shared" si="50"/>
        <v>17</v>
      </c>
      <c r="CF19" s="116">
        <f t="shared" si="51"/>
        <v>12</v>
      </c>
      <c r="CG19" s="79">
        <f t="shared" si="52"/>
        <v>23.25</v>
      </c>
      <c r="CH19" s="117">
        <f t="shared" si="53"/>
        <v>28</v>
      </c>
      <c r="CI19" s="118">
        <f t="shared" si="54"/>
        <v>55</v>
      </c>
      <c r="CJ19" s="80">
        <v>15</v>
      </c>
      <c r="CK19" s="80">
        <f t="shared" si="86"/>
        <v>14</v>
      </c>
      <c r="CL19" s="81" t="str">
        <f t="shared" si="55"/>
        <v>n/s</v>
      </c>
      <c r="CM19" s="116">
        <f t="shared" si="56"/>
        <v>0</v>
      </c>
      <c r="CN19" s="79">
        <f t="shared" si="57"/>
        <v>23.25</v>
      </c>
      <c r="CO19" s="117">
        <f t="shared" si="58"/>
        <v>29</v>
      </c>
      <c r="CP19" s="118">
        <f t="shared" si="59"/>
        <v>75</v>
      </c>
      <c r="CQ19" s="80">
        <v>15</v>
      </c>
      <c r="CR19" s="80">
        <f t="shared" si="87"/>
        <v>11</v>
      </c>
      <c r="CS19" s="81" t="str">
        <f t="shared" si="88"/>
        <v>n/s</v>
      </c>
      <c r="CT19" s="116">
        <f t="shared" si="60"/>
        <v>0</v>
      </c>
      <c r="CU19" s="79">
        <f t="shared" si="61"/>
        <v>23.25</v>
      </c>
      <c r="CV19" s="117">
        <f t="shared" si="62"/>
        <v>29</v>
      </c>
      <c r="CW19" s="118">
        <f t="shared" si="63"/>
        <v>75.25</v>
      </c>
      <c r="CX19" s="80">
        <v>15</v>
      </c>
      <c r="CY19" s="80">
        <f t="shared" si="89"/>
        <v>11</v>
      </c>
      <c r="CZ19" s="81" t="str">
        <f t="shared" si="64"/>
        <v>n/s</v>
      </c>
      <c r="DA19" s="116">
        <f t="shared" si="65"/>
        <v>0</v>
      </c>
      <c r="DB19" s="79">
        <f t="shared" si="66"/>
        <v>23.25</v>
      </c>
      <c r="DC19" s="117">
        <f t="shared" si="67"/>
        <v>29</v>
      </c>
      <c r="DD19" s="118">
        <f t="shared" si="68"/>
        <v>83</v>
      </c>
      <c r="DE19" s="80">
        <v>15</v>
      </c>
      <c r="DF19" s="80">
        <f t="shared" si="90"/>
        <v>11</v>
      </c>
      <c r="DG19" s="81">
        <f t="shared" si="69"/>
        <v>25</v>
      </c>
      <c r="DH19" s="116">
        <f t="shared" si="70"/>
        <v>1</v>
      </c>
      <c r="DI19" s="79">
        <f t="shared" si="71"/>
        <v>24.25</v>
      </c>
      <c r="DJ19" s="82">
        <f t="shared" si="72"/>
        <v>29</v>
      </c>
      <c r="DK19" s="118">
        <f t="shared" si="73"/>
        <v>88</v>
      </c>
      <c r="DL19" s="80">
        <v>15</v>
      </c>
      <c r="DM19" s="80">
        <f t="shared" si="91"/>
        <v>11</v>
      </c>
      <c r="DN19" s="85">
        <f t="shared" si="74"/>
        <v>-0.25</v>
      </c>
      <c r="DO19" s="128"/>
      <c r="DP19" s="87">
        <f t="shared" si="75"/>
        <v>24</v>
      </c>
      <c r="DQ19" s="88">
        <f t="shared" si="76"/>
        <v>29</v>
      </c>
      <c r="DR19" s="89">
        <f t="shared" si="77"/>
        <v>197</v>
      </c>
      <c r="DS19" s="90">
        <f t="shared" si="78"/>
        <v>87</v>
      </c>
      <c r="DT19" s="84">
        <v>15</v>
      </c>
      <c r="DU19" s="84">
        <v>1</v>
      </c>
      <c r="DV19" s="82">
        <f t="shared" si="79"/>
        <v>29</v>
      </c>
      <c r="DW19" s="82"/>
      <c r="DX19" s="91" t="str">
        <f t="shared" si="80"/>
        <v xml:space="preserve">Филип Титов </v>
      </c>
      <c r="DY19" s="92">
        <f t="shared" si="81"/>
        <v>51</v>
      </c>
    </row>
    <row r="20" spans="1:129" s="120" customFormat="1" hidden="1">
      <c r="A20" s="129">
        <v>16</v>
      </c>
      <c r="B20" s="102" t="s">
        <v>96</v>
      </c>
      <c r="C20" s="103">
        <v>16.5</v>
      </c>
      <c r="D20" s="103">
        <v>8.07</v>
      </c>
      <c r="E20" s="103">
        <v>17.149999999999999</v>
      </c>
      <c r="F20" s="103">
        <v>5.7</v>
      </c>
      <c r="G20" s="103">
        <v>14.75</v>
      </c>
      <c r="H20" s="103">
        <v>2.0499999999999998</v>
      </c>
      <c r="I20" s="104">
        <v>16.2</v>
      </c>
      <c r="J20" s="105">
        <f t="shared" si="0"/>
        <v>1242.8685722550001</v>
      </c>
      <c r="K20" s="106">
        <f t="shared" si="1"/>
        <v>67.642164031592003</v>
      </c>
      <c r="L20" s="130"/>
      <c r="M20" s="107"/>
      <c r="N20" s="108" t="s">
        <v>97</v>
      </c>
      <c r="O20" s="108" t="s">
        <v>98</v>
      </c>
      <c r="P20" s="68">
        <f>SUM(K21:M21)</f>
        <v>69.193101955739579</v>
      </c>
      <c r="Q20" s="69">
        <v>1</v>
      </c>
      <c r="R20" s="69" t="s">
        <v>59</v>
      </c>
      <c r="S20" s="70">
        <v>27</v>
      </c>
      <c r="T20" s="71">
        <f t="shared" si="3"/>
        <v>0.98543972292103199</v>
      </c>
      <c r="U20" s="71">
        <f t="shared" si="4"/>
        <v>0.98708576741395115</v>
      </c>
      <c r="V20" s="126">
        <f t="shared" si="5"/>
        <v>0.98888142320527206</v>
      </c>
      <c r="W20" s="72">
        <v>0.64447916666666671</v>
      </c>
      <c r="X20" s="73">
        <f t="shared" si="6"/>
        <v>0.18961805555555561</v>
      </c>
      <c r="Y20" s="74">
        <f t="shared" si="7"/>
        <v>7</v>
      </c>
      <c r="Z20" s="73">
        <f t="shared" si="8"/>
        <v>0.18750977264319418</v>
      </c>
      <c r="AA20" s="74">
        <f t="shared" si="9"/>
        <v>5</v>
      </c>
      <c r="AB20" s="127">
        <v>0.67594907407407412</v>
      </c>
      <c r="AC20" s="73">
        <f t="shared" si="10"/>
        <v>0.12525462962962963</v>
      </c>
      <c r="AD20" s="74">
        <f t="shared" si="11"/>
        <v>6</v>
      </c>
      <c r="AE20" s="73">
        <f t="shared" si="12"/>
        <v>0.12386197641119739</v>
      </c>
      <c r="AF20" s="74">
        <f t="shared" si="13"/>
        <v>4</v>
      </c>
      <c r="AG20" s="75">
        <v>0.772974537037037</v>
      </c>
      <c r="AH20" s="73">
        <f t="shared" si="14"/>
        <v>0.31464120370370369</v>
      </c>
      <c r="AI20" s="74">
        <f t="shared" si="15"/>
        <v>12</v>
      </c>
      <c r="AJ20" s="73">
        <f t="shared" si="16"/>
        <v>0.31057785401791971</v>
      </c>
      <c r="AK20" s="74">
        <f t="shared" si="17"/>
        <v>12</v>
      </c>
      <c r="AL20" s="127">
        <v>0.54505787037037035</v>
      </c>
      <c r="AM20" s="73">
        <f t="shared" si="18"/>
        <v>9.714120370370366E-2</v>
      </c>
      <c r="AN20" s="74">
        <f t="shared" si="19"/>
        <v>14</v>
      </c>
      <c r="AO20" s="73">
        <f t="shared" si="20"/>
        <v>9.6061131770391717E-2</v>
      </c>
      <c r="AP20" s="74">
        <f t="shared" si="21"/>
        <v>14</v>
      </c>
      <c r="AQ20" s="127">
        <v>0.61894675925925924</v>
      </c>
      <c r="AR20" s="73">
        <f t="shared" si="22"/>
        <v>0.19880787037037034</v>
      </c>
      <c r="AS20" s="74">
        <f t="shared" si="23"/>
        <v>12</v>
      </c>
      <c r="AT20" s="73">
        <f t="shared" si="24"/>
        <v>0.19659740979626106</v>
      </c>
      <c r="AU20" s="74">
        <f t="shared" si="25"/>
        <v>8</v>
      </c>
      <c r="AV20" s="72">
        <v>0.80460648148148139</v>
      </c>
      <c r="AW20" s="73">
        <f t="shared" si="26"/>
        <v>0.12405092592592593</v>
      </c>
      <c r="AX20" s="74">
        <f t="shared" si="27"/>
        <v>8</v>
      </c>
      <c r="AY20" s="73">
        <f t="shared" si="28"/>
        <v>0.1224489034160038</v>
      </c>
      <c r="AZ20" s="74">
        <f t="shared" si="29"/>
        <v>6</v>
      </c>
      <c r="BA20" s="127">
        <v>0.70828703703703699</v>
      </c>
      <c r="BB20" s="73">
        <f t="shared" si="30"/>
        <v>6.9398148148148042E-2</v>
      </c>
      <c r="BC20" s="74">
        <f t="shared" si="31"/>
        <v>19</v>
      </c>
      <c r="BD20" s="73">
        <f t="shared" si="32"/>
        <v>6.8626539508550952E-2</v>
      </c>
      <c r="BE20" s="74">
        <f t="shared" si="33"/>
        <v>19</v>
      </c>
      <c r="BF20" s="127">
        <v>0.58449074074074081</v>
      </c>
      <c r="BG20" s="73">
        <f t="shared" si="34"/>
        <v>0.19560185185185192</v>
      </c>
      <c r="BH20" s="74">
        <f t="shared" si="35"/>
        <v>3</v>
      </c>
      <c r="BI20" s="73">
        <f t="shared" si="36"/>
        <v>0.19275383469172969</v>
      </c>
      <c r="BJ20" s="74">
        <f t="shared" si="37"/>
        <v>2</v>
      </c>
      <c r="BK20" s="173"/>
      <c r="BL20" s="77">
        <f t="shared" si="38"/>
        <v>27</v>
      </c>
      <c r="BM20" s="81">
        <f t="shared" si="39"/>
        <v>5</v>
      </c>
      <c r="BN20" s="116">
        <f t="shared" si="40"/>
        <v>26</v>
      </c>
      <c r="BO20" s="80">
        <v>16</v>
      </c>
      <c r="BP20" s="80">
        <f t="shared" si="82"/>
        <v>15</v>
      </c>
      <c r="BQ20" s="81">
        <f t="shared" si="41"/>
        <v>4</v>
      </c>
      <c r="BR20" s="116">
        <f t="shared" si="42"/>
        <v>27</v>
      </c>
      <c r="BS20" s="79">
        <f t="shared" si="43"/>
        <v>53</v>
      </c>
      <c r="BT20" s="117">
        <f t="shared" si="44"/>
        <v>4</v>
      </c>
      <c r="BU20" s="118">
        <f t="shared" si="45"/>
        <v>32</v>
      </c>
      <c r="BV20" s="80">
        <v>16</v>
      </c>
      <c r="BW20" s="80">
        <f t="shared" si="83"/>
        <v>15</v>
      </c>
      <c r="BX20" s="81">
        <f t="shared" si="46"/>
        <v>12</v>
      </c>
      <c r="BY20" s="116">
        <f t="shared" si="84"/>
        <v>18</v>
      </c>
      <c r="BZ20" s="79">
        <f t="shared" si="47"/>
        <v>71</v>
      </c>
      <c r="CA20" s="117">
        <f t="shared" si="48"/>
        <v>5</v>
      </c>
      <c r="CB20" s="118">
        <f t="shared" si="49"/>
        <v>41.25</v>
      </c>
      <c r="CC20" s="80">
        <v>16</v>
      </c>
      <c r="CD20" s="80">
        <f t="shared" si="85"/>
        <v>14</v>
      </c>
      <c r="CE20" s="81">
        <f t="shared" si="50"/>
        <v>14</v>
      </c>
      <c r="CF20" s="116">
        <f t="shared" si="51"/>
        <v>15</v>
      </c>
      <c r="CG20" s="79">
        <f t="shared" si="52"/>
        <v>86</v>
      </c>
      <c r="CH20" s="117">
        <f t="shared" si="53"/>
        <v>5</v>
      </c>
      <c r="CI20" s="118">
        <f t="shared" si="54"/>
        <v>54</v>
      </c>
      <c r="CJ20" s="80">
        <v>16</v>
      </c>
      <c r="CK20" s="80">
        <f t="shared" si="86"/>
        <v>13</v>
      </c>
      <c r="CL20" s="81">
        <f t="shared" si="55"/>
        <v>8</v>
      </c>
      <c r="CM20" s="116">
        <f t="shared" si="56"/>
        <v>18</v>
      </c>
      <c r="CN20" s="79">
        <f t="shared" si="57"/>
        <v>104</v>
      </c>
      <c r="CO20" s="117">
        <f t="shared" si="58"/>
        <v>6</v>
      </c>
      <c r="CP20" s="118">
        <f t="shared" si="59"/>
        <v>63.25</v>
      </c>
      <c r="CQ20" s="80">
        <v>16</v>
      </c>
      <c r="CR20" s="80">
        <f t="shared" si="87"/>
        <v>10</v>
      </c>
      <c r="CS20" s="81">
        <f t="shared" si="88"/>
        <v>6</v>
      </c>
      <c r="CT20" s="116">
        <f t="shared" si="60"/>
        <v>20</v>
      </c>
      <c r="CU20" s="79">
        <f t="shared" si="61"/>
        <v>124</v>
      </c>
      <c r="CV20" s="117">
        <f t="shared" si="62"/>
        <v>5</v>
      </c>
      <c r="CW20" s="118">
        <f t="shared" si="63"/>
        <v>72</v>
      </c>
      <c r="CX20" s="80">
        <v>16</v>
      </c>
      <c r="CY20" s="80">
        <f t="shared" si="89"/>
        <v>10</v>
      </c>
      <c r="CZ20" s="81">
        <f t="shared" si="64"/>
        <v>19</v>
      </c>
      <c r="DA20" s="84">
        <f>IF(ISNUMBER(CZ20),VLOOKUP(CZ20,$DE$5:$DF$44,2),IF(ISTEXT(CZ20),IF((CZ20="n/f"),0.25,0)," "))*0.9</f>
        <v>6.3</v>
      </c>
      <c r="DB20" s="79">
        <f t="shared" si="66"/>
        <v>130.30000000000001</v>
      </c>
      <c r="DC20" s="117">
        <f t="shared" si="67"/>
        <v>7</v>
      </c>
      <c r="DD20" s="118">
        <f t="shared" si="68"/>
        <v>80.25</v>
      </c>
      <c r="DE20" s="80">
        <v>16</v>
      </c>
      <c r="DF20" s="80">
        <f t="shared" si="90"/>
        <v>10</v>
      </c>
      <c r="DG20" s="81">
        <f t="shared" si="69"/>
        <v>2</v>
      </c>
      <c r="DH20" s="79">
        <f t="shared" si="70"/>
        <v>24</v>
      </c>
      <c r="DI20" s="79">
        <f t="shared" si="71"/>
        <v>154.30000000000001</v>
      </c>
      <c r="DJ20" s="82">
        <f t="shared" si="72"/>
        <v>6</v>
      </c>
      <c r="DK20" s="118">
        <f t="shared" si="73"/>
        <v>87.25</v>
      </c>
      <c r="DL20" s="80">
        <v>16</v>
      </c>
      <c r="DM20" s="80">
        <f t="shared" si="91"/>
        <v>10</v>
      </c>
      <c r="DN20" s="85">
        <f t="shared" si="74"/>
        <v>-6.3</v>
      </c>
      <c r="DO20" s="86"/>
      <c r="DP20" s="87">
        <f t="shared" si="75"/>
        <v>148</v>
      </c>
      <c r="DQ20" s="88">
        <f t="shared" si="76"/>
        <v>6</v>
      </c>
      <c r="DR20" s="89">
        <f t="shared" si="77"/>
        <v>70</v>
      </c>
      <c r="DS20" s="90">
        <f t="shared" si="78"/>
        <v>85</v>
      </c>
      <c r="DT20" s="84">
        <v>16</v>
      </c>
      <c r="DU20" s="84">
        <v>1</v>
      </c>
      <c r="DV20" s="82">
        <f t="shared" si="79"/>
        <v>6</v>
      </c>
      <c r="DW20" s="82"/>
      <c r="DX20" s="91" t="str">
        <f t="shared" si="80"/>
        <v xml:space="preserve">Михаил Гохман </v>
      </c>
      <c r="DY20" s="92">
        <f t="shared" si="81"/>
        <v>27</v>
      </c>
    </row>
    <row r="21" spans="1:129" hidden="1">
      <c r="A21" s="60">
        <v>17</v>
      </c>
      <c r="B21" t="s">
        <v>99</v>
      </c>
      <c r="C21" s="112">
        <v>16.5</v>
      </c>
      <c r="D21" s="112">
        <v>8.57</v>
      </c>
      <c r="E21" s="112">
        <v>16.57</v>
      </c>
      <c r="F21" s="113">
        <v>5.6</v>
      </c>
      <c r="G21" s="113">
        <v>14.4</v>
      </c>
      <c r="H21" s="113">
        <v>1.85</v>
      </c>
      <c r="I21" s="114">
        <v>14.7</v>
      </c>
      <c r="J21" s="99">
        <f t="shared" si="0"/>
        <v>1260.5607856585002</v>
      </c>
      <c r="K21" s="100">
        <f t="shared" si="1"/>
        <v>65.898192338799603</v>
      </c>
      <c r="L21" s="101">
        <f>K21*$L$2</f>
        <v>3.2949096169399805</v>
      </c>
      <c r="M21" s="47"/>
      <c r="N21" t="s">
        <v>100</v>
      </c>
      <c r="O21" t="s">
        <v>101</v>
      </c>
      <c r="P21" s="68">
        <f>SUM(K20:M20)</f>
        <v>67.642164031592003</v>
      </c>
      <c r="Q21" s="69">
        <v>1</v>
      </c>
      <c r="R21" s="69" t="s">
        <v>59</v>
      </c>
      <c r="S21" s="70">
        <v>61</v>
      </c>
      <c r="T21" s="71">
        <f t="shared" si="3"/>
        <v>0.9882305157756005</v>
      </c>
      <c r="U21" s="71">
        <f t="shared" si="4"/>
        <v>0.98956440122527622</v>
      </c>
      <c r="V21" s="126">
        <f t="shared" si="5"/>
        <v>0.99101855195634503</v>
      </c>
      <c r="W21" s="72">
        <v>0.67708333333333326</v>
      </c>
      <c r="X21" s="73">
        <f t="shared" si="6"/>
        <v>0.22222222222222215</v>
      </c>
      <c r="Y21" s="74">
        <f t="shared" si="7"/>
        <v>24</v>
      </c>
      <c r="Z21" s="73">
        <f t="shared" si="8"/>
        <v>0.22022634487918771</v>
      </c>
      <c r="AA21" s="74">
        <f t="shared" si="9"/>
        <v>24</v>
      </c>
      <c r="AB21" s="127">
        <v>0.7130439814814814</v>
      </c>
      <c r="AC21" s="73">
        <f t="shared" si="10"/>
        <v>0.16234953703703692</v>
      </c>
      <c r="AD21" s="74">
        <f t="shared" si="11"/>
        <v>23</v>
      </c>
      <c r="AE21" s="73">
        <f t="shared" si="12"/>
        <v>0.16089140310522734</v>
      </c>
      <c r="AF21" s="74">
        <f t="shared" si="13"/>
        <v>23</v>
      </c>
      <c r="AG21" s="75">
        <v>0.78523148148148147</v>
      </c>
      <c r="AH21" s="73">
        <f t="shared" si="14"/>
        <v>0.32689814814814816</v>
      </c>
      <c r="AI21" s="74">
        <f t="shared" si="15"/>
        <v>18</v>
      </c>
      <c r="AJ21" s="73">
        <f t="shared" si="16"/>
        <v>0.3234867702338739</v>
      </c>
      <c r="AK21" s="74">
        <f t="shared" si="17"/>
        <v>16</v>
      </c>
      <c r="AL21" s="127">
        <v>0.54796296296296299</v>
      </c>
      <c r="AM21" s="73">
        <f t="shared" si="18"/>
        <v>0.1000462962962963</v>
      </c>
      <c r="AN21" s="74">
        <f t="shared" si="19"/>
        <v>17</v>
      </c>
      <c r="AO21" s="73">
        <f t="shared" si="20"/>
        <v>9.9147735684151E-2</v>
      </c>
      <c r="AP21" s="74">
        <f t="shared" si="21"/>
        <v>18</v>
      </c>
      <c r="AQ21" s="127">
        <v>0.63324074074074077</v>
      </c>
      <c r="AR21" s="73">
        <f t="shared" si="22"/>
        <v>0.21310185185185188</v>
      </c>
      <c r="AS21" s="74">
        <f t="shared" si="23"/>
        <v>18</v>
      </c>
      <c r="AT21" s="73">
        <f t="shared" si="24"/>
        <v>0.21118788864143781</v>
      </c>
      <c r="AU21" s="74">
        <f t="shared" si="25"/>
        <v>18</v>
      </c>
      <c r="AV21" s="72">
        <v>0.83030092592592586</v>
      </c>
      <c r="AW21" s="73">
        <f t="shared" si="26"/>
        <v>0.14974537037037039</v>
      </c>
      <c r="AX21" s="74">
        <f t="shared" si="27"/>
        <v>21</v>
      </c>
      <c r="AY21" s="73">
        <f t="shared" si="28"/>
        <v>0.14818268776681279</v>
      </c>
      <c r="AZ21" s="74">
        <f t="shared" si="29"/>
        <v>18</v>
      </c>
      <c r="BA21" s="127">
        <v>0.70651620370370372</v>
      </c>
      <c r="BB21" s="73">
        <f t="shared" si="30"/>
        <v>6.7627314814814765E-2</v>
      </c>
      <c r="BC21" s="74">
        <f t="shared" si="31"/>
        <v>17</v>
      </c>
      <c r="BD21" s="73">
        <f t="shared" si="32"/>
        <v>6.701992360047361E-2</v>
      </c>
      <c r="BE21" s="74">
        <f t="shared" si="33"/>
        <v>16</v>
      </c>
      <c r="BF21" s="127">
        <v>0.60996527777777776</v>
      </c>
      <c r="BG21" s="73">
        <f t="shared" si="34"/>
        <v>0.22107638888888886</v>
      </c>
      <c r="BH21" s="74">
        <f t="shared" si="35"/>
        <v>20</v>
      </c>
      <c r="BI21" s="73">
        <f t="shared" si="36"/>
        <v>0.21847443381747389</v>
      </c>
      <c r="BJ21" s="74">
        <f t="shared" si="37"/>
        <v>19</v>
      </c>
      <c r="BK21" s="173"/>
      <c r="BL21" s="77">
        <f t="shared" si="38"/>
        <v>61</v>
      </c>
      <c r="BM21" s="81">
        <f t="shared" si="39"/>
        <v>24</v>
      </c>
      <c r="BN21" s="116">
        <f t="shared" si="40"/>
        <v>7</v>
      </c>
      <c r="BO21" s="80">
        <v>17</v>
      </c>
      <c r="BP21" s="80">
        <f t="shared" si="82"/>
        <v>14</v>
      </c>
      <c r="BQ21" s="81">
        <f t="shared" si="41"/>
        <v>23</v>
      </c>
      <c r="BR21" s="116">
        <f t="shared" si="42"/>
        <v>8</v>
      </c>
      <c r="BS21" s="79">
        <f t="shared" si="43"/>
        <v>15</v>
      </c>
      <c r="BT21" s="117">
        <f t="shared" si="44"/>
        <v>24</v>
      </c>
      <c r="BU21" s="118">
        <f t="shared" si="45"/>
        <v>31</v>
      </c>
      <c r="BV21" s="80">
        <v>17</v>
      </c>
      <c r="BW21" s="80">
        <f t="shared" si="83"/>
        <v>14</v>
      </c>
      <c r="BX21" s="81">
        <f t="shared" si="46"/>
        <v>16</v>
      </c>
      <c r="BY21" s="116">
        <f t="shared" si="84"/>
        <v>14</v>
      </c>
      <c r="BZ21" s="79">
        <f t="shared" si="47"/>
        <v>29</v>
      </c>
      <c r="CA21" s="117">
        <f t="shared" si="48"/>
        <v>23</v>
      </c>
      <c r="CB21" s="118">
        <f t="shared" si="49"/>
        <v>41.1</v>
      </c>
      <c r="CC21" s="80">
        <v>17</v>
      </c>
      <c r="CD21" s="80">
        <f t="shared" si="85"/>
        <v>13</v>
      </c>
      <c r="CE21" s="81">
        <f t="shared" si="50"/>
        <v>18</v>
      </c>
      <c r="CF21" s="116">
        <f t="shared" si="51"/>
        <v>11</v>
      </c>
      <c r="CG21" s="79">
        <f t="shared" si="52"/>
        <v>40</v>
      </c>
      <c r="CH21" s="117">
        <f t="shared" si="53"/>
        <v>24</v>
      </c>
      <c r="CI21" s="118">
        <f t="shared" si="54"/>
        <v>52.25</v>
      </c>
      <c r="CJ21" s="80">
        <v>17</v>
      </c>
      <c r="CK21" s="80">
        <f t="shared" si="86"/>
        <v>12</v>
      </c>
      <c r="CL21" s="81">
        <f t="shared" si="55"/>
        <v>18</v>
      </c>
      <c r="CM21" s="116">
        <f t="shared" si="56"/>
        <v>8</v>
      </c>
      <c r="CN21" s="79">
        <f t="shared" si="57"/>
        <v>48</v>
      </c>
      <c r="CO21" s="117">
        <f t="shared" si="58"/>
        <v>20</v>
      </c>
      <c r="CP21" s="118">
        <f t="shared" si="59"/>
        <v>61</v>
      </c>
      <c r="CQ21" s="80">
        <v>17</v>
      </c>
      <c r="CR21" s="80">
        <f t="shared" si="87"/>
        <v>9</v>
      </c>
      <c r="CS21" s="81">
        <f t="shared" si="88"/>
        <v>18</v>
      </c>
      <c r="CT21" s="116">
        <f t="shared" si="60"/>
        <v>8</v>
      </c>
      <c r="CU21" s="79">
        <f t="shared" si="61"/>
        <v>56</v>
      </c>
      <c r="CV21" s="117">
        <f t="shared" si="62"/>
        <v>19</v>
      </c>
      <c r="CW21" s="118">
        <f t="shared" si="63"/>
        <v>70.25</v>
      </c>
      <c r="CX21" s="80">
        <v>17</v>
      </c>
      <c r="CY21" s="80">
        <f t="shared" si="89"/>
        <v>9</v>
      </c>
      <c r="CZ21" s="81">
        <f t="shared" si="64"/>
        <v>16</v>
      </c>
      <c r="DA21" s="116">
        <f t="shared" ref="DA21:DA44" si="92">IF(ISNUMBER(CZ21),VLOOKUP(CZ21,$DE$5:$DF$44,2),IF(ISTEXT(CZ21),IF((CZ21="n/f"),0.25,0)," "))</f>
        <v>10</v>
      </c>
      <c r="DB21" s="79">
        <f t="shared" si="66"/>
        <v>66</v>
      </c>
      <c r="DC21" s="117">
        <f t="shared" si="67"/>
        <v>21</v>
      </c>
      <c r="DD21" s="118">
        <f t="shared" si="68"/>
        <v>80</v>
      </c>
      <c r="DE21" s="80">
        <v>17</v>
      </c>
      <c r="DF21" s="80">
        <f t="shared" si="90"/>
        <v>9</v>
      </c>
      <c r="DG21" s="81">
        <f t="shared" si="69"/>
        <v>19</v>
      </c>
      <c r="DH21" s="116">
        <f t="shared" si="70"/>
        <v>7</v>
      </c>
      <c r="DI21" s="79">
        <f t="shared" si="71"/>
        <v>73</v>
      </c>
      <c r="DJ21" s="82">
        <f t="shared" si="72"/>
        <v>23</v>
      </c>
      <c r="DK21" s="118">
        <f t="shared" si="73"/>
        <v>86</v>
      </c>
      <c r="DL21" s="80">
        <v>17</v>
      </c>
      <c r="DM21" s="80">
        <f t="shared" si="91"/>
        <v>9</v>
      </c>
      <c r="DN21" s="85">
        <f t="shared" si="74"/>
        <v>-7</v>
      </c>
      <c r="DO21" s="86"/>
      <c r="DP21" s="87">
        <f t="shared" si="75"/>
        <v>66</v>
      </c>
      <c r="DQ21" s="88">
        <f t="shared" si="76"/>
        <v>23</v>
      </c>
      <c r="DR21" s="89">
        <f t="shared" si="77"/>
        <v>152</v>
      </c>
      <c r="DS21" s="90">
        <f t="shared" si="78"/>
        <v>83</v>
      </c>
      <c r="DT21" s="84">
        <v>17</v>
      </c>
      <c r="DU21" s="84">
        <v>1</v>
      </c>
      <c r="DV21" s="82">
        <f t="shared" si="79"/>
        <v>23</v>
      </c>
      <c r="DW21" s="82"/>
      <c r="DX21" s="91" t="str">
        <f t="shared" si="80"/>
        <v xml:space="preserve">Олег Бронин </v>
      </c>
      <c r="DY21" s="92">
        <f t="shared" si="81"/>
        <v>61</v>
      </c>
    </row>
    <row r="22" spans="1:129" hidden="1">
      <c r="A22" s="60">
        <v>18</v>
      </c>
      <c r="B22" t="s">
        <v>99</v>
      </c>
      <c r="C22" s="97">
        <v>16.5</v>
      </c>
      <c r="D22" s="97">
        <v>8.57</v>
      </c>
      <c r="E22" s="97">
        <v>16.57</v>
      </c>
      <c r="F22" s="97">
        <v>5.6</v>
      </c>
      <c r="G22" s="97">
        <v>14.4</v>
      </c>
      <c r="H22" s="97">
        <v>2.35</v>
      </c>
      <c r="I22" s="98">
        <v>14.7</v>
      </c>
      <c r="J22" s="99">
        <f t="shared" si="0"/>
        <v>1260.5607856585002</v>
      </c>
      <c r="K22" s="100">
        <f t="shared" si="1"/>
        <v>55.102153106870929</v>
      </c>
      <c r="L22" s="101"/>
      <c r="M22" s="47"/>
      <c r="N22" t="s">
        <v>102</v>
      </c>
      <c r="O22" t="s">
        <v>103</v>
      </c>
      <c r="P22" s="68">
        <f t="shared" ref="P22:P44" si="93">SUM(K22:M22)</f>
        <v>55.102153106870929</v>
      </c>
      <c r="Q22" s="69">
        <v>1</v>
      </c>
      <c r="R22" s="69" t="s">
        <v>59</v>
      </c>
      <c r="S22" s="70">
        <v>81</v>
      </c>
      <c r="T22" s="71">
        <f t="shared" si="3"/>
        <v>1.011389498396053</v>
      </c>
      <c r="U22" s="71">
        <f t="shared" si="4"/>
        <v>1.0100719276625327</v>
      </c>
      <c r="V22" s="126">
        <f t="shared" si="5"/>
        <v>1.0086434924183412</v>
      </c>
      <c r="W22" s="72">
        <v>0.63429398148148142</v>
      </c>
      <c r="X22" s="73">
        <f t="shared" si="6"/>
        <v>0.17943287037037031</v>
      </c>
      <c r="Y22" s="74">
        <f t="shared" si="7"/>
        <v>1</v>
      </c>
      <c r="Z22" s="73">
        <f t="shared" si="8"/>
        <v>0.1809837970250178</v>
      </c>
      <c r="AA22" s="74">
        <f t="shared" si="9"/>
        <v>1</v>
      </c>
      <c r="AB22" s="127">
        <v>0.6723958333333333</v>
      </c>
      <c r="AC22" s="73">
        <f t="shared" si="10"/>
        <v>0.12170138888888882</v>
      </c>
      <c r="AD22" s="74">
        <f t="shared" si="11"/>
        <v>3</v>
      </c>
      <c r="AE22" s="73">
        <f t="shared" si="12"/>
        <v>0.12275331392105152</v>
      </c>
      <c r="AF22" s="74">
        <f t="shared" si="13"/>
        <v>3</v>
      </c>
      <c r="AG22" s="75">
        <v>0.68645833333333328</v>
      </c>
      <c r="AH22" s="73">
        <f t="shared" si="14"/>
        <v>0.22812499999999997</v>
      </c>
      <c r="AI22" s="74">
        <f t="shared" si="15"/>
        <v>1</v>
      </c>
      <c r="AJ22" s="73">
        <f t="shared" si="16"/>
        <v>0.23042265849801524</v>
      </c>
      <c r="AK22" s="74">
        <f t="shared" si="17"/>
        <v>1</v>
      </c>
      <c r="AL22" s="127">
        <v>0.53471064814814817</v>
      </c>
      <c r="AM22" s="73">
        <f t="shared" si="18"/>
        <v>8.6793981481481486E-2</v>
      </c>
      <c r="AN22" s="74">
        <f t="shared" si="19"/>
        <v>2</v>
      </c>
      <c r="AO22" s="73">
        <f t="shared" si="20"/>
        <v>8.7544184602374314E-2</v>
      </c>
      <c r="AP22" s="74">
        <f t="shared" si="21"/>
        <v>2</v>
      </c>
      <c r="AQ22" s="127" t="s">
        <v>84</v>
      </c>
      <c r="AR22" s="73" t="str">
        <f t="shared" si="22"/>
        <v xml:space="preserve"> </v>
      </c>
      <c r="AS22" s="74" t="str">
        <f t="shared" si="23"/>
        <v>n/f</v>
      </c>
      <c r="AT22" s="73" t="str">
        <f t="shared" si="24"/>
        <v xml:space="preserve"> </v>
      </c>
      <c r="AU22" s="74" t="str">
        <f t="shared" si="25"/>
        <v>n/f</v>
      </c>
      <c r="AV22" s="72">
        <v>0.77951388888888884</v>
      </c>
      <c r="AW22" s="73">
        <f t="shared" si="26"/>
        <v>9.895833333333337E-2</v>
      </c>
      <c r="AX22" s="74">
        <f t="shared" si="27"/>
        <v>1</v>
      </c>
      <c r="AY22" s="73">
        <f t="shared" si="28"/>
        <v>9.9955034508271506E-2</v>
      </c>
      <c r="AZ22" s="74">
        <f t="shared" si="29"/>
        <v>1</v>
      </c>
      <c r="BA22" s="127">
        <v>0.70499999999999996</v>
      </c>
      <c r="BB22" s="73">
        <f t="shared" si="30"/>
        <v>6.6111111111111009E-2</v>
      </c>
      <c r="BC22" s="74">
        <f t="shared" si="31"/>
        <v>9</v>
      </c>
      <c r="BD22" s="73">
        <f t="shared" si="32"/>
        <v>6.6682541998768011E-2</v>
      </c>
      <c r="BE22" s="74">
        <f t="shared" si="33"/>
        <v>14</v>
      </c>
      <c r="BF22" s="127">
        <v>0.59490740740740744</v>
      </c>
      <c r="BG22" s="73">
        <f t="shared" si="34"/>
        <v>0.20601851851851855</v>
      </c>
      <c r="BH22" s="74">
        <f t="shared" si="35"/>
        <v>10</v>
      </c>
      <c r="BI22" s="73">
        <f t="shared" si="36"/>
        <v>0.20836496610474242</v>
      </c>
      <c r="BJ22" s="74">
        <f t="shared" si="37"/>
        <v>12</v>
      </c>
      <c r="BK22" s="173"/>
      <c r="BL22" s="77">
        <f t="shared" si="38"/>
        <v>81</v>
      </c>
      <c r="BM22" s="81">
        <f t="shared" si="39"/>
        <v>1</v>
      </c>
      <c r="BN22" s="116">
        <f t="shared" si="40"/>
        <v>30.25</v>
      </c>
      <c r="BO22" s="80">
        <v>18</v>
      </c>
      <c r="BP22" s="80">
        <f t="shared" si="82"/>
        <v>13</v>
      </c>
      <c r="BQ22" s="81">
        <f t="shared" si="41"/>
        <v>3</v>
      </c>
      <c r="BR22" s="116">
        <f t="shared" si="42"/>
        <v>28</v>
      </c>
      <c r="BS22" s="79">
        <f t="shared" si="43"/>
        <v>58.25</v>
      </c>
      <c r="BT22" s="117">
        <f t="shared" si="44"/>
        <v>1</v>
      </c>
      <c r="BU22" s="118">
        <f t="shared" si="45"/>
        <v>31</v>
      </c>
      <c r="BV22" s="80">
        <v>18</v>
      </c>
      <c r="BW22" s="80">
        <f t="shared" si="83"/>
        <v>13</v>
      </c>
      <c r="BX22" s="81">
        <f t="shared" si="46"/>
        <v>1</v>
      </c>
      <c r="BY22" s="116">
        <f t="shared" si="84"/>
        <v>29.25</v>
      </c>
      <c r="BZ22" s="79">
        <f t="shared" si="47"/>
        <v>87.5</v>
      </c>
      <c r="CA22" s="117">
        <f t="shared" si="48"/>
        <v>1</v>
      </c>
      <c r="CB22" s="118">
        <f t="shared" si="49"/>
        <v>41</v>
      </c>
      <c r="CC22" s="80">
        <v>18</v>
      </c>
      <c r="CD22" s="80">
        <f t="shared" si="85"/>
        <v>12</v>
      </c>
      <c r="CE22" s="81">
        <f t="shared" si="50"/>
        <v>2</v>
      </c>
      <c r="CF22" s="116">
        <f t="shared" si="51"/>
        <v>27</v>
      </c>
      <c r="CG22" s="79">
        <f t="shared" si="52"/>
        <v>114.5</v>
      </c>
      <c r="CH22" s="117">
        <f t="shared" si="53"/>
        <v>1</v>
      </c>
      <c r="CI22" s="118">
        <f t="shared" si="54"/>
        <v>49</v>
      </c>
      <c r="CJ22" s="80">
        <v>18</v>
      </c>
      <c r="CK22" s="80">
        <f t="shared" si="86"/>
        <v>11</v>
      </c>
      <c r="CL22" s="81" t="str">
        <f t="shared" si="55"/>
        <v>n/f</v>
      </c>
      <c r="CM22" s="116">
        <f t="shared" si="56"/>
        <v>0.25</v>
      </c>
      <c r="CN22" s="79">
        <f t="shared" si="57"/>
        <v>114.75</v>
      </c>
      <c r="CO22" s="117">
        <f t="shared" si="58"/>
        <v>3</v>
      </c>
      <c r="CP22" s="118">
        <f t="shared" si="59"/>
        <v>59</v>
      </c>
      <c r="CQ22" s="80">
        <v>18</v>
      </c>
      <c r="CR22" s="80">
        <f t="shared" si="87"/>
        <v>8</v>
      </c>
      <c r="CS22" s="81">
        <f t="shared" si="88"/>
        <v>1</v>
      </c>
      <c r="CT22" s="116">
        <f t="shared" si="60"/>
        <v>25.25</v>
      </c>
      <c r="CU22" s="79">
        <f t="shared" si="61"/>
        <v>140</v>
      </c>
      <c r="CV22" s="117">
        <f t="shared" si="62"/>
        <v>2</v>
      </c>
      <c r="CW22" s="118">
        <f t="shared" si="63"/>
        <v>69</v>
      </c>
      <c r="CX22" s="80">
        <v>18</v>
      </c>
      <c r="CY22" s="80">
        <f t="shared" si="89"/>
        <v>8</v>
      </c>
      <c r="CZ22" s="81">
        <f t="shared" si="64"/>
        <v>14</v>
      </c>
      <c r="DA22" s="116">
        <f t="shared" si="92"/>
        <v>12</v>
      </c>
      <c r="DB22" s="79">
        <f t="shared" si="66"/>
        <v>152</v>
      </c>
      <c r="DC22" s="117">
        <f t="shared" si="67"/>
        <v>4</v>
      </c>
      <c r="DD22" s="118">
        <f t="shared" si="68"/>
        <v>74</v>
      </c>
      <c r="DE22" s="80">
        <v>18</v>
      </c>
      <c r="DF22" s="80">
        <f t="shared" si="90"/>
        <v>8</v>
      </c>
      <c r="DG22" s="81">
        <f t="shared" si="69"/>
        <v>12</v>
      </c>
      <c r="DH22" s="116">
        <f t="shared" si="70"/>
        <v>14</v>
      </c>
      <c r="DI22" s="79">
        <f t="shared" si="71"/>
        <v>166</v>
      </c>
      <c r="DJ22" s="82">
        <f t="shared" si="72"/>
        <v>4</v>
      </c>
      <c r="DK22" s="118">
        <f t="shared" si="73"/>
        <v>86</v>
      </c>
      <c r="DL22" s="80">
        <v>18</v>
      </c>
      <c r="DM22" s="80">
        <f t="shared" si="91"/>
        <v>8</v>
      </c>
      <c r="DN22" s="85">
        <f t="shared" si="74"/>
        <v>-0.25</v>
      </c>
      <c r="DO22" s="86"/>
      <c r="DP22" s="87">
        <f t="shared" si="75"/>
        <v>165.75</v>
      </c>
      <c r="DQ22" s="88">
        <f t="shared" si="76"/>
        <v>3</v>
      </c>
      <c r="DR22" s="89">
        <f t="shared" si="77"/>
        <v>59</v>
      </c>
      <c r="DS22" s="90">
        <f t="shared" si="78"/>
        <v>80</v>
      </c>
      <c r="DT22" s="84">
        <v>18</v>
      </c>
      <c r="DU22" s="84">
        <v>1</v>
      </c>
      <c r="DV22" s="82">
        <f t="shared" si="79"/>
        <v>3</v>
      </c>
      <c r="DW22" s="82"/>
      <c r="DX22" s="91" t="str">
        <f t="shared" si="80"/>
        <v xml:space="preserve">Сергей Лебедев </v>
      </c>
      <c r="DY22" s="92">
        <f t="shared" si="81"/>
        <v>81</v>
      </c>
    </row>
    <row r="23" spans="1:129" s="131" customFormat="1" hidden="1">
      <c r="A23" s="60">
        <v>19</v>
      </c>
      <c r="B23" s="108" t="s">
        <v>104</v>
      </c>
      <c r="C23" s="103">
        <v>17.495732748110214</v>
      </c>
      <c r="D23" s="103">
        <v>4.815898561326506</v>
      </c>
      <c r="E23" s="103">
        <v>17.282370153621066</v>
      </c>
      <c r="F23" s="103">
        <v>6.2179956108266268</v>
      </c>
      <c r="G23" s="103">
        <v>12.588393074859789</v>
      </c>
      <c r="H23" s="103">
        <v>2.2965081687393316</v>
      </c>
      <c r="I23" s="104">
        <v>11.49992735661</v>
      </c>
      <c r="J23" s="105">
        <f t="shared" si="0"/>
        <v>1031.9258024200983</v>
      </c>
      <c r="K23" s="106">
        <f t="shared" si="1"/>
        <v>52.551010786942179</v>
      </c>
      <c r="L23" s="130"/>
      <c r="M23" s="102"/>
      <c r="N23" s="108" t="s">
        <v>105</v>
      </c>
      <c r="O23" s="108" t="s">
        <v>106</v>
      </c>
      <c r="P23" s="68">
        <f t="shared" si="93"/>
        <v>52.551010786942179</v>
      </c>
      <c r="Q23" s="69">
        <v>1</v>
      </c>
      <c r="R23" s="69" t="s">
        <v>59</v>
      </c>
      <c r="S23" s="70">
        <v>91</v>
      </c>
      <c r="T23" s="71">
        <f t="shared" si="3"/>
        <v>1.016234477560541</v>
      </c>
      <c r="U23" s="71">
        <f t="shared" si="4"/>
        <v>1.014348473871403</v>
      </c>
      <c r="V23" s="126">
        <f t="shared" si="5"/>
        <v>1.0123061347883904</v>
      </c>
      <c r="W23" s="72">
        <v>0.64618055555555554</v>
      </c>
      <c r="X23" s="73">
        <f t="shared" si="6"/>
        <v>0.19131944444444443</v>
      </c>
      <c r="Y23" s="74">
        <f t="shared" si="7"/>
        <v>10</v>
      </c>
      <c r="Z23" s="73">
        <f t="shared" si="8"/>
        <v>0.19367384731541773</v>
      </c>
      <c r="AA23" s="74">
        <f t="shared" si="9"/>
        <v>12</v>
      </c>
      <c r="AB23" s="127">
        <v>0.68193287037037031</v>
      </c>
      <c r="AC23" s="73">
        <f t="shared" si="10"/>
        <v>0.13123842592592583</v>
      </c>
      <c r="AD23" s="74">
        <f t="shared" si="11"/>
        <v>10</v>
      </c>
      <c r="AE23" s="73">
        <f t="shared" si="12"/>
        <v>0.13285346368478645</v>
      </c>
      <c r="AF23" s="74">
        <f t="shared" si="13"/>
        <v>12</v>
      </c>
      <c r="AG23" s="75">
        <v>0.70987268518518509</v>
      </c>
      <c r="AH23" s="73">
        <f t="shared" si="14"/>
        <v>0.25153935185185178</v>
      </c>
      <c r="AI23" s="74">
        <f t="shared" si="15"/>
        <v>6</v>
      </c>
      <c r="AJ23" s="73">
        <f t="shared" si="16"/>
        <v>0.25514855766952771</v>
      </c>
      <c r="AK23" s="74">
        <f t="shared" si="17"/>
        <v>6</v>
      </c>
      <c r="AL23" s="127">
        <v>0.5408680555555555</v>
      </c>
      <c r="AM23" s="73">
        <f t="shared" si="18"/>
        <v>9.295138888888882E-2</v>
      </c>
      <c r="AN23" s="74">
        <f t="shared" si="19"/>
        <v>11</v>
      </c>
      <c r="AO23" s="73">
        <f t="shared" si="20"/>
        <v>9.4095261209323572E-2</v>
      </c>
      <c r="AP23" s="74">
        <f t="shared" si="21"/>
        <v>12</v>
      </c>
      <c r="AQ23" s="127">
        <v>0.61515046296296294</v>
      </c>
      <c r="AR23" s="73">
        <f t="shared" si="22"/>
        <v>0.19501157407407405</v>
      </c>
      <c r="AS23" s="74">
        <f t="shared" si="23"/>
        <v>8</v>
      </c>
      <c r="AT23" s="73">
        <f t="shared" si="24"/>
        <v>0.19741141278992577</v>
      </c>
      <c r="AU23" s="74">
        <f t="shared" si="25"/>
        <v>9</v>
      </c>
      <c r="AV23" s="72">
        <v>0.79637731481481477</v>
      </c>
      <c r="AW23" s="73">
        <f t="shared" si="26"/>
        <v>0.1158217592592593</v>
      </c>
      <c r="AX23" s="74">
        <f t="shared" si="27"/>
        <v>2</v>
      </c>
      <c r="AY23" s="73">
        <f t="shared" si="28"/>
        <v>0.11748362474573072</v>
      </c>
      <c r="AZ23" s="74">
        <f t="shared" si="29"/>
        <v>2</v>
      </c>
      <c r="BA23" s="127">
        <v>0.70835648148148145</v>
      </c>
      <c r="BB23" s="73">
        <f t="shared" si="30"/>
        <v>6.9467592592592498E-2</v>
      </c>
      <c r="BC23" s="74">
        <f t="shared" si="31"/>
        <v>20</v>
      </c>
      <c r="BD23" s="73">
        <f t="shared" si="32"/>
        <v>7.0322470150461933E-2</v>
      </c>
      <c r="BE23" s="74">
        <f t="shared" si="33"/>
        <v>20</v>
      </c>
      <c r="BF23" s="127">
        <v>0.59184027777777781</v>
      </c>
      <c r="BG23" s="73">
        <f t="shared" si="34"/>
        <v>0.20295138888888892</v>
      </c>
      <c r="BH23" s="74">
        <f t="shared" si="35"/>
        <v>8</v>
      </c>
      <c r="BI23" s="73">
        <f t="shared" si="36"/>
        <v>0.2062461986576862</v>
      </c>
      <c r="BJ23" s="74">
        <f t="shared" si="37"/>
        <v>10</v>
      </c>
      <c r="BK23" s="173"/>
      <c r="BL23" s="77">
        <f t="shared" si="38"/>
        <v>91</v>
      </c>
      <c r="BM23" s="81">
        <f t="shared" si="39"/>
        <v>12</v>
      </c>
      <c r="BN23" s="116">
        <f t="shared" si="40"/>
        <v>19</v>
      </c>
      <c r="BO23" s="80">
        <v>19</v>
      </c>
      <c r="BP23" s="80">
        <f t="shared" si="82"/>
        <v>12</v>
      </c>
      <c r="BQ23" s="81">
        <f t="shared" si="41"/>
        <v>12</v>
      </c>
      <c r="BR23" s="116">
        <f t="shared" si="42"/>
        <v>19</v>
      </c>
      <c r="BS23" s="79">
        <f t="shared" si="43"/>
        <v>38</v>
      </c>
      <c r="BT23" s="117">
        <f t="shared" si="44"/>
        <v>10</v>
      </c>
      <c r="BU23" s="118">
        <f t="shared" si="45"/>
        <v>30</v>
      </c>
      <c r="BV23" s="80">
        <v>19</v>
      </c>
      <c r="BW23" s="80">
        <f t="shared" si="83"/>
        <v>12</v>
      </c>
      <c r="BX23" s="81">
        <f t="shared" si="46"/>
        <v>6</v>
      </c>
      <c r="BY23" s="116">
        <f t="shared" si="84"/>
        <v>24</v>
      </c>
      <c r="BZ23" s="79">
        <f t="shared" si="47"/>
        <v>62</v>
      </c>
      <c r="CA23" s="117">
        <f t="shared" si="48"/>
        <v>7</v>
      </c>
      <c r="CB23" s="118">
        <f t="shared" si="49"/>
        <v>40</v>
      </c>
      <c r="CC23" s="80">
        <v>19</v>
      </c>
      <c r="CD23" s="80">
        <f t="shared" si="85"/>
        <v>11</v>
      </c>
      <c r="CE23" s="81">
        <f t="shared" si="50"/>
        <v>12</v>
      </c>
      <c r="CF23" s="116">
        <f t="shared" si="51"/>
        <v>17</v>
      </c>
      <c r="CG23" s="79">
        <f t="shared" si="52"/>
        <v>79</v>
      </c>
      <c r="CH23" s="117">
        <f t="shared" si="53"/>
        <v>9</v>
      </c>
      <c r="CI23" s="118">
        <f t="shared" si="54"/>
        <v>46</v>
      </c>
      <c r="CJ23" s="80">
        <v>19</v>
      </c>
      <c r="CK23" s="80">
        <f t="shared" si="86"/>
        <v>10</v>
      </c>
      <c r="CL23" s="81">
        <f t="shared" si="55"/>
        <v>9</v>
      </c>
      <c r="CM23" s="116">
        <f t="shared" si="56"/>
        <v>17</v>
      </c>
      <c r="CN23" s="79">
        <f t="shared" si="57"/>
        <v>96</v>
      </c>
      <c r="CO23" s="117">
        <f t="shared" si="58"/>
        <v>9</v>
      </c>
      <c r="CP23" s="118">
        <f t="shared" si="59"/>
        <v>54</v>
      </c>
      <c r="CQ23" s="80">
        <v>19</v>
      </c>
      <c r="CR23" s="80">
        <f t="shared" si="87"/>
        <v>7</v>
      </c>
      <c r="CS23" s="81">
        <f t="shared" si="88"/>
        <v>2</v>
      </c>
      <c r="CT23" s="116">
        <f t="shared" si="60"/>
        <v>24</v>
      </c>
      <c r="CU23" s="79">
        <f t="shared" si="61"/>
        <v>120</v>
      </c>
      <c r="CV23" s="117">
        <f t="shared" si="62"/>
        <v>8</v>
      </c>
      <c r="CW23" s="118">
        <f t="shared" si="63"/>
        <v>56</v>
      </c>
      <c r="CX23" s="80">
        <v>19</v>
      </c>
      <c r="CY23" s="80">
        <f t="shared" si="89"/>
        <v>7</v>
      </c>
      <c r="CZ23" s="81">
        <f t="shared" si="64"/>
        <v>20</v>
      </c>
      <c r="DA23" s="116">
        <f t="shared" si="92"/>
        <v>6</v>
      </c>
      <c r="DB23" s="79">
        <f t="shared" si="66"/>
        <v>126</v>
      </c>
      <c r="DC23" s="117">
        <f t="shared" si="67"/>
        <v>9</v>
      </c>
      <c r="DD23" s="118">
        <f t="shared" si="68"/>
        <v>73.25</v>
      </c>
      <c r="DE23" s="80">
        <v>19</v>
      </c>
      <c r="DF23" s="80">
        <f t="shared" si="90"/>
        <v>7</v>
      </c>
      <c r="DG23" s="81">
        <f t="shared" si="69"/>
        <v>10</v>
      </c>
      <c r="DH23" s="116">
        <f t="shared" si="70"/>
        <v>16</v>
      </c>
      <c r="DI23" s="79">
        <f t="shared" si="71"/>
        <v>142</v>
      </c>
      <c r="DJ23" s="82">
        <f t="shared" si="72"/>
        <v>9</v>
      </c>
      <c r="DK23" s="118">
        <f t="shared" si="73"/>
        <v>83</v>
      </c>
      <c r="DL23" s="80">
        <v>19</v>
      </c>
      <c r="DM23" s="80">
        <f t="shared" si="91"/>
        <v>7</v>
      </c>
      <c r="DN23" s="85">
        <f t="shared" si="74"/>
        <v>-6</v>
      </c>
      <c r="DO23" s="86"/>
      <c r="DP23" s="87">
        <f t="shared" si="75"/>
        <v>136</v>
      </c>
      <c r="DQ23" s="88">
        <f t="shared" si="76"/>
        <v>9</v>
      </c>
      <c r="DR23" s="89">
        <f t="shared" si="77"/>
        <v>83</v>
      </c>
      <c r="DS23" s="90">
        <f t="shared" si="78"/>
        <v>79</v>
      </c>
      <c r="DT23" s="84">
        <v>19</v>
      </c>
      <c r="DU23" s="84">
        <v>1</v>
      </c>
      <c r="DV23" s="82">
        <f t="shared" si="79"/>
        <v>9</v>
      </c>
      <c r="DW23" s="82"/>
      <c r="DX23" s="91" t="str">
        <f t="shared" si="80"/>
        <v xml:space="preserve">Илья Терентьев </v>
      </c>
      <c r="DY23" s="92">
        <f t="shared" si="81"/>
        <v>91</v>
      </c>
    </row>
    <row r="24" spans="1:129" s="131" customFormat="1">
      <c r="A24" s="60">
        <v>20</v>
      </c>
      <c r="B24" s="47" t="s">
        <v>107</v>
      </c>
      <c r="C24" s="97">
        <v>16.7</v>
      </c>
      <c r="D24" s="97">
        <v>5.8</v>
      </c>
      <c r="E24" s="97">
        <v>16.399999999999999</v>
      </c>
      <c r="F24" s="97">
        <v>5.95</v>
      </c>
      <c r="G24" s="97">
        <v>14.3</v>
      </c>
      <c r="H24" s="97">
        <v>2.1</v>
      </c>
      <c r="I24" s="98">
        <v>12.7</v>
      </c>
      <c r="J24" s="99">
        <f t="shared" si="0"/>
        <v>1046.5695084200001</v>
      </c>
      <c r="K24" s="100">
        <f t="shared" si="1"/>
        <v>61.806736214578528</v>
      </c>
      <c r="L24" s="101">
        <f t="shared" ref="L24:L34" si="94">K24*$L$2</f>
        <v>3.0903368107289264</v>
      </c>
      <c r="M24" s="47"/>
      <c r="N24" t="s">
        <v>108</v>
      </c>
      <c r="O24" t="s">
        <v>109</v>
      </c>
      <c r="P24" s="68">
        <f t="shared" si="93"/>
        <v>64.897073025307449</v>
      </c>
      <c r="Q24" s="69">
        <v>1</v>
      </c>
      <c r="R24" s="69" t="s">
        <v>110</v>
      </c>
      <c r="S24" s="70" t="s">
        <v>111</v>
      </c>
      <c r="T24" s="71">
        <f t="shared" si="3"/>
        <v>0.99320903894132406</v>
      </c>
      <c r="U24" s="71">
        <f t="shared" si="4"/>
        <v>0.99398212324268287</v>
      </c>
      <c r="V24" s="126">
        <f t="shared" si="5"/>
        <v>0.9948239055053868</v>
      </c>
      <c r="W24" s="72">
        <v>0.64870370370370367</v>
      </c>
      <c r="X24" s="73">
        <f t="shared" si="6"/>
        <v>0.19384259259259257</v>
      </c>
      <c r="Y24" s="74">
        <f t="shared" si="7"/>
        <v>14</v>
      </c>
      <c r="Z24" s="73">
        <f t="shared" si="8"/>
        <v>0.19283924501625249</v>
      </c>
      <c r="AA24" s="74">
        <f t="shared" si="9"/>
        <v>10</v>
      </c>
      <c r="AB24" s="127">
        <v>0.71113425925925933</v>
      </c>
      <c r="AC24" s="73">
        <f t="shared" si="10"/>
        <v>0.16043981481481484</v>
      </c>
      <c r="AD24" s="74">
        <f t="shared" si="11"/>
        <v>22</v>
      </c>
      <c r="AE24" s="73">
        <f t="shared" si="12"/>
        <v>0.1596093631726351</v>
      </c>
      <c r="AF24" s="74">
        <f t="shared" si="13"/>
        <v>22</v>
      </c>
      <c r="AG24" s="75">
        <v>0.78563657407407406</v>
      </c>
      <c r="AH24" s="73">
        <f t="shared" si="14"/>
        <v>0.32730324074074074</v>
      </c>
      <c r="AI24" s="74">
        <f t="shared" si="15"/>
        <v>19</v>
      </c>
      <c r="AJ24" s="73">
        <f t="shared" si="16"/>
        <v>0.32533357017569248</v>
      </c>
      <c r="AK24" s="74">
        <f t="shared" si="17"/>
        <v>19</v>
      </c>
      <c r="AL24" s="127">
        <v>0.55046296296296293</v>
      </c>
      <c r="AM24" s="73">
        <f t="shared" si="18"/>
        <v>0.10254629629629625</v>
      </c>
      <c r="AN24" s="74">
        <f t="shared" si="19"/>
        <v>20</v>
      </c>
      <c r="AO24" s="73">
        <f t="shared" si="20"/>
        <v>0.10201550697659402</v>
      </c>
      <c r="AP24" s="74">
        <f t="shared" si="21"/>
        <v>21</v>
      </c>
      <c r="AQ24" s="127">
        <v>0.62501157407407404</v>
      </c>
      <c r="AR24" s="73">
        <f t="shared" si="22"/>
        <v>0.20487268518518514</v>
      </c>
      <c r="AS24" s="74">
        <f t="shared" si="23"/>
        <v>16</v>
      </c>
      <c r="AT24" s="73">
        <f t="shared" si="24"/>
        <v>0.20381224480730148</v>
      </c>
      <c r="AU24" s="74">
        <f t="shared" si="25"/>
        <v>16</v>
      </c>
      <c r="AV24" s="72">
        <v>0.82789351851851845</v>
      </c>
      <c r="AW24" s="73">
        <f t="shared" si="26"/>
        <v>0.14733796296296298</v>
      </c>
      <c r="AX24" s="74">
        <f t="shared" si="27"/>
        <v>16</v>
      </c>
      <c r="AY24" s="73">
        <f t="shared" si="28"/>
        <v>0.14645130126017772</v>
      </c>
      <c r="AZ24" s="74">
        <f t="shared" si="29"/>
        <v>16</v>
      </c>
      <c r="BA24" s="127">
        <v>0.70578703703703705</v>
      </c>
      <c r="BB24" s="73">
        <f t="shared" si="30"/>
        <v>6.6898148148148096E-2</v>
      </c>
      <c r="BC24" s="74">
        <f t="shared" si="31"/>
        <v>16</v>
      </c>
      <c r="BD24" s="73">
        <f t="shared" si="32"/>
        <v>6.6551877011818653E-2</v>
      </c>
      <c r="BE24" s="74">
        <f t="shared" si="33"/>
        <v>12</v>
      </c>
      <c r="BF24" s="127">
        <v>0.61805555555555558</v>
      </c>
      <c r="BG24" s="73">
        <f t="shared" si="34"/>
        <v>0.22916666666666669</v>
      </c>
      <c r="BH24" s="74">
        <f t="shared" si="35"/>
        <v>22</v>
      </c>
      <c r="BI24" s="73">
        <f t="shared" si="36"/>
        <v>0.22761040475738678</v>
      </c>
      <c r="BJ24" s="74">
        <f t="shared" si="37"/>
        <v>21</v>
      </c>
      <c r="BK24" s="173"/>
      <c r="BL24" s="77" t="str">
        <f t="shared" si="38"/>
        <v>1 </v>
      </c>
      <c r="BM24" s="81">
        <f t="shared" si="39"/>
        <v>10</v>
      </c>
      <c r="BN24" s="116">
        <f t="shared" si="40"/>
        <v>21</v>
      </c>
      <c r="BO24" s="80">
        <v>20</v>
      </c>
      <c r="BP24" s="80">
        <f t="shared" si="82"/>
        <v>11</v>
      </c>
      <c r="BQ24" s="81">
        <f t="shared" si="41"/>
        <v>22</v>
      </c>
      <c r="BR24" s="116">
        <f t="shared" si="42"/>
        <v>9</v>
      </c>
      <c r="BS24" s="79">
        <f t="shared" si="43"/>
        <v>30</v>
      </c>
      <c r="BT24" s="117">
        <f t="shared" si="44"/>
        <v>19</v>
      </c>
      <c r="BU24" s="118">
        <f t="shared" si="45"/>
        <v>24</v>
      </c>
      <c r="BV24" s="80">
        <v>20</v>
      </c>
      <c r="BW24" s="80">
        <f t="shared" si="83"/>
        <v>11</v>
      </c>
      <c r="BX24" s="81">
        <f t="shared" si="46"/>
        <v>19</v>
      </c>
      <c r="BY24" s="116">
        <f t="shared" si="84"/>
        <v>11</v>
      </c>
      <c r="BZ24" s="79">
        <f t="shared" si="47"/>
        <v>41</v>
      </c>
      <c r="CA24" s="117">
        <f t="shared" si="48"/>
        <v>18</v>
      </c>
      <c r="CB24" s="118">
        <f t="shared" si="49"/>
        <v>40</v>
      </c>
      <c r="CC24" s="80">
        <v>20</v>
      </c>
      <c r="CD24" s="80">
        <f t="shared" si="85"/>
        <v>10</v>
      </c>
      <c r="CE24" s="81">
        <f t="shared" si="50"/>
        <v>21</v>
      </c>
      <c r="CF24" s="116">
        <f t="shared" si="51"/>
        <v>8</v>
      </c>
      <c r="CG24" s="79">
        <f t="shared" si="52"/>
        <v>49</v>
      </c>
      <c r="CH24" s="117">
        <f t="shared" si="53"/>
        <v>18</v>
      </c>
      <c r="CI24" s="118">
        <f t="shared" si="54"/>
        <v>42</v>
      </c>
      <c r="CJ24" s="80">
        <v>20</v>
      </c>
      <c r="CK24" s="80">
        <f t="shared" si="86"/>
        <v>9</v>
      </c>
      <c r="CL24" s="81">
        <f t="shared" si="55"/>
        <v>16</v>
      </c>
      <c r="CM24" s="116">
        <f t="shared" si="56"/>
        <v>10</v>
      </c>
      <c r="CN24" s="79">
        <f t="shared" si="57"/>
        <v>59</v>
      </c>
      <c r="CO24" s="117">
        <f t="shared" si="58"/>
        <v>18</v>
      </c>
      <c r="CP24" s="118">
        <f t="shared" si="59"/>
        <v>48</v>
      </c>
      <c r="CQ24" s="80">
        <v>20</v>
      </c>
      <c r="CR24" s="80">
        <f t="shared" si="87"/>
        <v>6</v>
      </c>
      <c r="CS24" s="81">
        <f t="shared" si="88"/>
        <v>16</v>
      </c>
      <c r="CT24" s="116">
        <f t="shared" si="60"/>
        <v>10</v>
      </c>
      <c r="CU24" s="79">
        <f t="shared" si="61"/>
        <v>69</v>
      </c>
      <c r="CV24" s="117">
        <f t="shared" si="62"/>
        <v>18</v>
      </c>
      <c r="CW24" s="118">
        <f t="shared" si="63"/>
        <v>54.25</v>
      </c>
      <c r="CX24" s="80">
        <v>20</v>
      </c>
      <c r="CY24" s="80">
        <f t="shared" si="89"/>
        <v>6</v>
      </c>
      <c r="CZ24" s="81">
        <f t="shared" si="64"/>
        <v>12</v>
      </c>
      <c r="DA24" s="116">
        <f t="shared" si="92"/>
        <v>14</v>
      </c>
      <c r="DB24" s="79">
        <f t="shared" si="66"/>
        <v>83</v>
      </c>
      <c r="DC24" s="117">
        <f t="shared" si="67"/>
        <v>15</v>
      </c>
      <c r="DD24" s="118">
        <f t="shared" si="68"/>
        <v>72</v>
      </c>
      <c r="DE24" s="80">
        <v>20</v>
      </c>
      <c r="DF24" s="80">
        <f t="shared" si="90"/>
        <v>6</v>
      </c>
      <c r="DG24" s="81">
        <f t="shared" si="69"/>
        <v>21</v>
      </c>
      <c r="DH24" s="116">
        <f t="shared" si="70"/>
        <v>5</v>
      </c>
      <c r="DI24" s="79">
        <f t="shared" si="71"/>
        <v>88</v>
      </c>
      <c r="DJ24" s="82">
        <f t="shared" si="72"/>
        <v>15</v>
      </c>
      <c r="DK24" s="118">
        <f t="shared" si="73"/>
        <v>79</v>
      </c>
      <c r="DL24" s="80">
        <v>20</v>
      </c>
      <c r="DM24" s="80">
        <f t="shared" si="91"/>
        <v>6</v>
      </c>
      <c r="DN24" s="85">
        <f t="shared" si="74"/>
        <v>-5</v>
      </c>
      <c r="DO24" s="86"/>
      <c r="DP24" s="87">
        <f t="shared" si="75"/>
        <v>83</v>
      </c>
      <c r="DQ24" s="88">
        <f t="shared" si="76"/>
        <v>17</v>
      </c>
      <c r="DR24" s="89">
        <f t="shared" si="77"/>
        <v>137</v>
      </c>
      <c r="DS24" s="90">
        <f t="shared" si="78"/>
        <v>77</v>
      </c>
      <c r="DT24" s="84">
        <v>20</v>
      </c>
      <c r="DU24" s="84">
        <v>1</v>
      </c>
      <c r="DV24" s="82">
        <f t="shared" si="79"/>
        <v>17</v>
      </c>
      <c r="DW24" s="157">
        <v>5</v>
      </c>
      <c r="DX24" s="91" t="str">
        <f t="shared" si="80"/>
        <v xml:space="preserve">Евгений Казанкин </v>
      </c>
      <c r="DY24" s="92" t="str">
        <f t="shared" si="81"/>
        <v>1 </v>
      </c>
    </row>
    <row r="25" spans="1:129" s="131" customFormat="1">
      <c r="A25" s="60">
        <v>21</v>
      </c>
      <c r="B25" s="47" t="s">
        <v>107</v>
      </c>
      <c r="C25" s="97">
        <v>16.7</v>
      </c>
      <c r="D25" s="97">
        <v>5.8</v>
      </c>
      <c r="E25" s="97">
        <v>16.399999999999999</v>
      </c>
      <c r="F25" s="97">
        <v>5.95</v>
      </c>
      <c r="G25" s="97">
        <v>14.3</v>
      </c>
      <c r="H25" s="97">
        <v>2.1</v>
      </c>
      <c r="I25" s="98">
        <v>12.7</v>
      </c>
      <c r="J25" s="99">
        <f t="shared" si="0"/>
        <v>1046.5695084200001</v>
      </c>
      <c r="K25" s="100">
        <f t="shared" si="1"/>
        <v>61.806736214578528</v>
      </c>
      <c r="L25" s="101">
        <f t="shared" si="94"/>
        <v>3.0903368107289264</v>
      </c>
      <c r="M25" s="47"/>
      <c r="N25" t="s">
        <v>112</v>
      </c>
      <c r="O25" t="s">
        <v>113</v>
      </c>
      <c r="P25" s="68">
        <f t="shared" si="93"/>
        <v>64.897073025307449</v>
      </c>
      <c r="Q25" s="69">
        <v>1</v>
      </c>
      <c r="R25" s="69" t="s">
        <v>110</v>
      </c>
      <c r="S25" s="70">
        <v>10</v>
      </c>
      <c r="T25" s="71">
        <f t="shared" si="3"/>
        <v>0.99320903894132406</v>
      </c>
      <c r="U25" s="71">
        <f t="shared" si="4"/>
        <v>0.99398212324268287</v>
      </c>
      <c r="V25" s="126">
        <f t="shared" si="5"/>
        <v>0.9948239055053868</v>
      </c>
      <c r="W25" s="72">
        <v>0.65144675925925921</v>
      </c>
      <c r="X25" s="73">
        <f t="shared" si="6"/>
        <v>0.19658564814814811</v>
      </c>
      <c r="Y25" s="74">
        <f t="shared" si="7"/>
        <v>18</v>
      </c>
      <c r="Z25" s="73">
        <f t="shared" si="8"/>
        <v>0.19556810225704852</v>
      </c>
      <c r="AA25" s="74">
        <f t="shared" si="9"/>
        <v>15</v>
      </c>
      <c r="AB25" s="127">
        <v>0.69534722222222223</v>
      </c>
      <c r="AC25" s="73">
        <f t="shared" si="10"/>
        <v>0.14465277777777774</v>
      </c>
      <c r="AD25" s="74">
        <f t="shared" si="11"/>
        <v>17</v>
      </c>
      <c r="AE25" s="73">
        <f t="shared" si="12"/>
        <v>0.14390404133109169</v>
      </c>
      <c r="AF25" s="74">
        <f t="shared" si="13"/>
        <v>16</v>
      </c>
      <c r="AG25" s="75">
        <v>0.71724537037037028</v>
      </c>
      <c r="AH25" s="73">
        <f t="shared" si="14"/>
        <v>0.25891203703703697</v>
      </c>
      <c r="AI25" s="74">
        <f t="shared" si="15"/>
        <v>9</v>
      </c>
      <c r="AJ25" s="73">
        <f t="shared" si="16"/>
        <v>0.25735393630716213</v>
      </c>
      <c r="AK25" s="74">
        <f t="shared" si="17"/>
        <v>8</v>
      </c>
      <c r="AL25" s="127">
        <v>0.54659722222222229</v>
      </c>
      <c r="AM25" s="73">
        <f t="shared" si="18"/>
        <v>9.8680555555555605E-2</v>
      </c>
      <c r="AN25" s="74">
        <f t="shared" si="19"/>
        <v>16</v>
      </c>
      <c r="AO25" s="73">
        <f t="shared" si="20"/>
        <v>9.8169775675219118E-2</v>
      </c>
      <c r="AP25" s="74">
        <f t="shared" si="21"/>
        <v>16</v>
      </c>
      <c r="AQ25" s="127">
        <v>0.62641203703703707</v>
      </c>
      <c r="AR25" s="73">
        <f t="shared" si="22"/>
        <v>0.20627314814814818</v>
      </c>
      <c r="AS25" s="74">
        <f t="shared" si="23"/>
        <v>17</v>
      </c>
      <c r="AT25" s="73">
        <f t="shared" si="24"/>
        <v>0.20520545884163202</v>
      </c>
      <c r="AU25" s="74">
        <f t="shared" si="25"/>
        <v>17</v>
      </c>
      <c r="AV25" s="72" t="s">
        <v>84</v>
      </c>
      <c r="AW25" s="73" t="str">
        <f t="shared" si="26"/>
        <v xml:space="preserve"> </v>
      </c>
      <c r="AX25" s="74" t="str">
        <f t="shared" si="27"/>
        <v>n/f</v>
      </c>
      <c r="AY25" s="73" t="str">
        <f t="shared" si="28"/>
        <v xml:space="preserve"> </v>
      </c>
      <c r="AZ25" s="74" t="str">
        <f t="shared" si="29"/>
        <v>n/f</v>
      </c>
      <c r="BA25" s="127">
        <v>0.7103356481481482</v>
      </c>
      <c r="BB25" s="73">
        <f t="shared" si="30"/>
        <v>7.1446759259259252E-2</v>
      </c>
      <c r="BC25" s="74">
        <f t="shared" si="31"/>
        <v>21</v>
      </c>
      <c r="BD25" s="73">
        <f t="shared" si="32"/>
        <v>7.1076944081999438E-2</v>
      </c>
      <c r="BE25" s="74">
        <f t="shared" si="33"/>
        <v>21</v>
      </c>
      <c r="BF25" s="127">
        <v>0.59525462962962961</v>
      </c>
      <c r="BG25" s="73">
        <f t="shared" si="34"/>
        <v>0.20636574074074071</v>
      </c>
      <c r="BH25" s="74">
        <f t="shared" si="35"/>
        <v>11</v>
      </c>
      <c r="BI25" s="73">
        <f t="shared" si="36"/>
        <v>0.20496431903152554</v>
      </c>
      <c r="BJ25" s="74">
        <f t="shared" si="37"/>
        <v>9</v>
      </c>
      <c r="BK25" s="173"/>
      <c r="BL25" s="77">
        <f t="shared" si="38"/>
        <v>10</v>
      </c>
      <c r="BM25" s="81">
        <f t="shared" si="39"/>
        <v>15</v>
      </c>
      <c r="BN25" s="116">
        <f t="shared" si="40"/>
        <v>16</v>
      </c>
      <c r="BO25" s="80">
        <v>21</v>
      </c>
      <c r="BP25" s="80">
        <f t="shared" si="82"/>
        <v>10</v>
      </c>
      <c r="BQ25" s="81">
        <f t="shared" si="41"/>
        <v>16</v>
      </c>
      <c r="BR25" s="116">
        <f t="shared" si="42"/>
        <v>15</v>
      </c>
      <c r="BS25" s="79">
        <f t="shared" si="43"/>
        <v>31</v>
      </c>
      <c r="BT25" s="117">
        <f t="shared" si="44"/>
        <v>17</v>
      </c>
      <c r="BU25" s="118">
        <f t="shared" si="45"/>
        <v>23</v>
      </c>
      <c r="BV25" s="80">
        <v>21</v>
      </c>
      <c r="BW25" s="80">
        <f t="shared" si="83"/>
        <v>10</v>
      </c>
      <c r="BX25" s="81">
        <f t="shared" si="46"/>
        <v>8</v>
      </c>
      <c r="BY25" s="116">
        <f t="shared" si="84"/>
        <v>22</v>
      </c>
      <c r="BZ25" s="79">
        <f t="shared" si="47"/>
        <v>53</v>
      </c>
      <c r="CA25" s="117">
        <f t="shared" si="48"/>
        <v>10</v>
      </c>
      <c r="CB25" s="118">
        <f t="shared" si="49"/>
        <v>40</v>
      </c>
      <c r="CC25" s="80">
        <v>21</v>
      </c>
      <c r="CD25" s="80">
        <f t="shared" si="85"/>
        <v>9</v>
      </c>
      <c r="CE25" s="81">
        <f t="shared" si="50"/>
        <v>16</v>
      </c>
      <c r="CF25" s="116">
        <f t="shared" si="51"/>
        <v>13</v>
      </c>
      <c r="CG25" s="79">
        <f t="shared" si="52"/>
        <v>66</v>
      </c>
      <c r="CH25" s="117">
        <f t="shared" si="53"/>
        <v>12</v>
      </c>
      <c r="CI25" s="118">
        <f t="shared" si="54"/>
        <v>42</v>
      </c>
      <c r="CJ25" s="80">
        <v>21</v>
      </c>
      <c r="CK25" s="80">
        <f t="shared" si="86"/>
        <v>8</v>
      </c>
      <c r="CL25" s="81">
        <f t="shared" si="55"/>
        <v>17</v>
      </c>
      <c r="CM25" s="116">
        <f t="shared" si="56"/>
        <v>9</v>
      </c>
      <c r="CN25" s="79">
        <f t="shared" si="57"/>
        <v>75</v>
      </c>
      <c r="CO25" s="117">
        <f t="shared" si="58"/>
        <v>15</v>
      </c>
      <c r="CP25" s="118">
        <f t="shared" si="59"/>
        <v>48</v>
      </c>
      <c r="CQ25" s="80">
        <v>21</v>
      </c>
      <c r="CR25" s="80">
        <f t="shared" si="87"/>
        <v>5</v>
      </c>
      <c r="CS25" s="81" t="str">
        <f t="shared" si="88"/>
        <v>n/f</v>
      </c>
      <c r="CT25" s="116">
        <f t="shared" si="60"/>
        <v>0.25</v>
      </c>
      <c r="CU25" s="79">
        <f t="shared" si="61"/>
        <v>75.25</v>
      </c>
      <c r="CV25" s="117">
        <f t="shared" si="62"/>
        <v>15</v>
      </c>
      <c r="CW25" s="118">
        <f t="shared" si="63"/>
        <v>54</v>
      </c>
      <c r="CX25" s="80">
        <v>21</v>
      </c>
      <c r="CY25" s="80">
        <f t="shared" si="89"/>
        <v>5</v>
      </c>
      <c r="CZ25" s="81">
        <f t="shared" si="64"/>
        <v>21</v>
      </c>
      <c r="DA25" s="116">
        <f t="shared" si="92"/>
        <v>5</v>
      </c>
      <c r="DB25" s="79">
        <f t="shared" si="66"/>
        <v>80.25</v>
      </c>
      <c r="DC25" s="117">
        <f t="shared" si="67"/>
        <v>16</v>
      </c>
      <c r="DD25" s="118">
        <f t="shared" si="68"/>
        <v>66</v>
      </c>
      <c r="DE25" s="80">
        <v>21</v>
      </c>
      <c r="DF25" s="80">
        <f t="shared" si="90"/>
        <v>5</v>
      </c>
      <c r="DG25" s="81">
        <f t="shared" si="69"/>
        <v>9</v>
      </c>
      <c r="DH25" s="116">
        <f t="shared" si="70"/>
        <v>17</v>
      </c>
      <c r="DI25" s="79">
        <f t="shared" si="71"/>
        <v>97.25</v>
      </c>
      <c r="DJ25" s="82">
        <f t="shared" si="72"/>
        <v>14</v>
      </c>
      <c r="DK25" s="118">
        <f t="shared" si="73"/>
        <v>77.25</v>
      </c>
      <c r="DL25" s="80">
        <v>21</v>
      </c>
      <c r="DM25" s="80">
        <f t="shared" si="91"/>
        <v>5</v>
      </c>
      <c r="DN25" s="85">
        <f t="shared" si="74"/>
        <v>-0.25</v>
      </c>
      <c r="DO25" s="86"/>
      <c r="DP25" s="87">
        <f t="shared" si="75"/>
        <v>97</v>
      </c>
      <c r="DQ25" s="88">
        <f t="shared" si="76"/>
        <v>13</v>
      </c>
      <c r="DR25" s="89">
        <f t="shared" si="77"/>
        <v>127</v>
      </c>
      <c r="DS25" s="90">
        <f t="shared" si="78"/>
        <v>76</v>
      </c>
      <c r="DT25" s="84">
        <v>21</v>
      </c>
      <c r="DU25" s="84">
        <v>1</v>
      </c>
      <c r="DV25" s="82">
        <f t="shared" ref="DV25:DV44" si="95">DQ25</f>
        <v>13</v>
      </c>
      <c r="DW25" s="157">
        <v>3</v>
      </c>
      <c r="DX25" s="91" t="str">
        <f t="shared" si="80"/>
        <v xml:space="preserve">Петр Казанкин </v>
      </c>
      <c r="DY25" s="92">
        <f t="shared" si="81"/>
        <v>10</v>
      </c>
    </row>
    <row r="26" spans="1:129" s="131" customFormat="1">
      <c r="A26" s="60">
        <v>22</v>
      </c>
      <c r="B26" s="47" t="s">
        <v>107</v>
      </c>
      <c r="C26" s="97">
        <v>16.7</v>
      </c>
      <c r="D26" s="97">
        <v>5.8</v>
      </c>
      <c r="E26" s="97">
        <v>16.399999999999999</v>
      </c>
      <c r="F26" s="97">
        <v>5.95</v>
      </c>
      <c r="G26" s="97">
        <v>14.3</v>
      </c>
      <c r="H26" s="97">
        <v>2.1</v>
      </c>
      <c r="I26" s="98">
        <v>12.7</v>
      </c>
      <c r="J26" s="99">
        <f t="shared" si="0"/>
        <v>1046.5695084200001</v>
      </c>
      <c r="K26" s="100">
        <f t="shared" si="1"/>
        <v>61.806736214578528</v>
      </c>
      <c r="L26" s="101">
        <f t="shared" si="94"/>
        <v>3.0903368107289264</v>
      </c>
      <c r="M26" s="47"/>
      <c r="N26" t="s">
        <v>114</v>
      </c>
      <c r="O26" t="s">
        <v>115</v>
      </c>
      <c r="P26" s="68">
        <f t="shared" si="93"/>
        <v>64.897073025307449</v>
      </c>
      <c r="Q26" s="69">
        <v>1</v>
      </c>
      <c r="R26" s="69" t="s">
        <v>110</v>
      </c>
      <c r="S26" s="70">
        <v>11</v>
      </c>
      <c r="T26" s="71">
        <f t="shared" si="3"/>
        <v>0.99320903894132406</v>
      </c>
      <c r="U26" s="71">
        <f t="shared" si="4"/>
        <v>0.99398212324268287</v>
      </c>
      <c r="V26" s="126">
        <f t="shared" si="5"/>
        <v>0.9948239055053868</v>
      </c>
      <c r="W26" s="72" t="s">
        <v>84</v>
      </c>
      <c r="X26" s="73" t="str">
        <f t="shared" si="6"/>
        <v xml:space="preserve"> </v>
      </c>
      <c r="Y26" s="74" t="str">
        <f t="shared" si="7"/>
        <v>n/f</v>
      </c>
      <c r="Z26" s="73" t="str">
        <f t="shared" si="8"/>
        <v xml:space="preserve"> </v>
      </c>
      <c r="AA26" s="74" t="str">
        <f t="shared" si="9"/>
        <v>n/f</v>
      </c>
      <c r="AB26" s="127">
        <v>0.72870370370370363</v>
      </c>
      <c r="AC26" s="73">
        <f t="shared" si="10"/>
        <v>0.17800925925925914</v>
      </c>
      <c r="AD26" s="74">
        <f t="shared" si="11"/>
        <v>28</v>
      </c>
      <c r="AE26" s="73">
        <f t="shared" si="12"/>
        <v>0.17708786651241712</v>
      </c>
      <c r="AF26" s="74">
        <f t="shared" si="13"/>
        <v>28</v>
      </c>
      <c r="AG26" s="75">
        <v>0.78285879629629629</v>
      </c>
      <c r="AH26" s="73">
        <f t="shared" si="14"/>
        <v>0.32452546296296297</v>
      </c>
      <c r="AI26" s="74">
        <f t="shared" si="15"/>
        <v>16</v>
      </c>
      <c r="AJ26" s="73">
        <f t="shared" si="16"/>
        <v>0.32257250872224058</v>
      </c>
      <c r="AK26" s="74">
        <f t="shared" si="17"/>
        <v>15</v>
      </c>
      <c r="AL26" s="127">
        <v>0.5527199074074074</v>
      </c>
      <c r="AM26" s="73">
        <f t="shared" si="18"/>
        <v>0.10480324074074071</v>
      </c>
      <c r="AN26" s="74">
        <f t="shared" si="19"/>
        <v>22</v>
      </c>
      <c r="AO26" s="73">
        <f t="shared" si="20"/>
        <v>0.10426076926332493</v>
      </c>
      <c r="AP26" s="74">
        <f t="shared" si="21"/>
        <v>22</v>
      </c>
      <c r="AQ26" s="127">
        <v>0.68998842592592602</v>
      </c>
      <c r="AR26" s="73">
        <f t="shared" si="22"/>
        <v>0.26984953703703712</v>
      </c>
      <c r="AS26" s="74">
        <f t="shared" si="23"/>
        <v>22</v>
      </c>
      <c r="AT26" s="73">
        <f t="shared" si="24"/>
        <v>0.26845277033400577</v>
      </c>
      <c r="AU26" s="74">
        <f t="shared" si="25"/>
        <v>22</v>
      </c>
      <c r="AV26" s="72" t="s">
        <v>84</v>
      </c>
      <c r="AW26" s="73" t="str">
        <f t="shared" si="26"/>
        <v xml:space="preserve"> </v>
      </c>
      <c r="AX26" s="74" t="str">
        <f t="shared" si="27"/>
        <v>n/f</v>
      </c>
      <c r="AY26" s="73" t="str">
        <f t="shared" si="28"/>
        <v xml:space="preserve"> </v>
      </c>
      <c r="AZ26" s="74" t="str">
        <f t="shared" si="29"/>
        <v>n/f</v>
      </c>
      <c r="BA26" s="127">
        <v>0.71038194444444447</v>
      </c>
      <c r="BB26" s="73">
        <f t="shared" si="30"/>
        <v>7.1493055555555518E-2</v>
      </c>
      <c r="BC26" s="74">
        <f t="shared" si="31"/>
        <v>23</v>
      </c>
      <c r="BD26" s="73">
        <f t="shared" si="32"/>
        <v>7.1123000744291329E-2</v>
      </c>
      <c r="BE26" s="74">
        <f t="shared" si="33"/>
        <v>23</v>
      </c>
      <c r="BF26" s="127">
        <v>0.59861111111111109</v>
      </c>
      <c r="BG26" s="73">
        <f t="shared" si="34"/>
        <v>0.2097222222222222</v>
      </c>
      <c r="BH26" s="74">
        <f t="shared" si="35"/>
        <v>13</v>
      </c>
      <c r="BI26" s="73">
        <f t="shared" si="36"/>
        <v>0.20829800677797211</v>
      </c>
      <c r="BJ26" s="74">
        <f t="shared" si="37"/>
        <v>11</v>
      </c>
      <c r="BK26" s="173"/>
      <c r="BL26" s="77">
        <f t="shared" si="38"/>
        <v>11</v>
      </c>
      <c r="BM26" s="81" t="str">
        <f t="shared" si="39"/>
        <v>n/f</v>
      </c>
      <c r="BN26" s="116">
        <f t="shared" si="40"/>
        <v>0.25</v>
      </c>
      <c r="BO26" s="80">
        <v>22</v>
      </c>
      <c r="BP26" s="80">
        <f t="shared" si="82"/>
        <v>9</v>
      </c>
      <c r="BQ26" s="81">
        <f t="shared" si="41"/>
        <v>28</v>
      </c>
      <c r="BR26" s="116">
        <f t="shared" si="42"/>
        <v>3</v>
      </c>
      <c r="BS26" s="79">
        <f t="shared" si="43"/>
        <v>3.25</v>
      </c>
      <c r="BT26" s="117">
        <f t="shared" si="44"/>
        <v>30</v>
      </c>
      <c r="BU26" s="118">
        <f t="shared" si="45"/>
        <v>18.25</v>
      </c>
      <c r="BV26" s="80">
        <v>22</v>
      </c>
      <c r="BW26" s="80">
        <f t="shared" si="83"/>
        <v>9</v>
      </c>
      <c r="BX26" s="81">
        <f t="shared" si="46"/>
        <v>15</v>
      </c>
      <c r="BY26" s="116">
        <f t="shared" si="84"/>
        <v>15</v>
      </c>
      <c r="BZ26" s="79">
        <f t="shared" si="47"/>
        <v>18.25</v>
      </c>
      <c r="CA26" s="117">
        <f t="shared" si="48"/>
        <v>25</v>
      </c>
      <c r="CB26" s="118">
        <f t="shared" si="49"/>
        <v>36</v>
      </c>
      <c r="CC26" s="80">
        <v>22</v>
      </c>
      <c r="CD26" s="80">
        <f t="shared" si="85"/>
        <v>8</v>
      </c>
      <c r="CE26" s="81">
        <f t="shared" si="50"/>
        <v>22</v>
      </c>
      <c r="CF26" s="116">
        <f t="shared" si="51"/>
        <v>7</v>
      </c>
      <c r="CG26" s="79">
        <f t="shared" si="52"/>
        <v>25.25</v>
      </c>
      <c r="CH26" s="117">
        <f t="shared" si="53"/>
        <v>27</v>
      </c>
      <c r="CI26" s="118">
        <f t="shared" si="54"/>
        <v>41</v>
      </c>
      <c r="CJ26" s="80">
        <v>22</v>
      </c>
      <c r="CK26" s="80">
        <f t="shared" si="86"/>
        <v>7</v>
      </c>
      <c r="CL26" s="81">
        <f t="shared" si="55"/>
        <v>22</v>
      </c>
      <c r="CM26" s="116">
        <f t="shared" si="56"/>
        <v>4</v>
      </c>
      <c r="CN26" s="79">
        <f t="shared" si="57"/>
        <v>29.25</v>
      </c>
      <c r="CO26" s="117">
        <f t="shared" si="58"/>
        <v>26</v>
      </c>
      <c r="CP26" s="118">
        <f t="shared" si="59"/>
        <v>46</v>
      </c>
      <c r="CQ26" s="80">
        <v>22</v>
      </c>
      <c r="CR26" s="80">
        <f t="shared" si="87"/>
        <v>4</v>
      </c>
      <c r="CS26" s="81" t="str">
        <f t="shared" si="88"/>
        <v>n/f</v>
      </c>
      <c r="CT26" s="116">
        <f t="shared" si="60"/>
        <v>0.25</v>
      </c>
      <c r="CU26" s="79">
        <f t="shared" si="61"/>
        <v>29.5</v>
      </c>
      <c r="CV26" s="117">
        <f t="shared" si="62"/>
        <v>28</v>
      </c>
      <c r="CW26" s="118">
        <f t="shared" si="63"/>
        <v>53</v>
      </c>
      <c r="CX26" s="80">
        <v>22</v>
      </c>
      <c r="CY26" s="80">
        <f t="shared" si="89"/>
        <v>4</v>
      </c>
      <c r="CZ26" s="81">
        <f t="shared" si="64"/>
        <v>23</v>
      </c>
      <c r="DA26" s="116">
        <f t="shared" si="92"/>
        <v>3</v>
      </c>
      <c r="DB26" s="79">
        <f t="shared" si="66"/>
        <v>32.5</v>
      </c>
      <c r="DC26" s="117">
        <f t="shared" si="67"/>
        <v>28</v>
      </c>
      <c r="DD26" s="118">
        <f t="shared" si="68"/>
        <v>64.25</v>
      </c>
      <c r="DE26" s="80">
        <v>22</v>
      </c>
      <c r="DF26" s="80">
        <f t="shared" si="90"/>
        <v>4</v>
      </c>
      <c r="DG26" s="81">
        <f t="shared" si="69"/>
        <v>11</v>
      </c>
      <c r="DH26" s="116">
        <f t="shared" si="70"/>
        <v>15</v>
      </c>
      <c r="DI26" s="79">
        <f t="shared" si="71"/>
        <v>47.5</v>
      </c>
      <c r="DJ26" s="82">
        <f t="shared" si="72"/>
        <v>26</v>
      </c>
      <c r="DK26" s="118">
        <f t="shared" si="73"/>
        <v>76.25</v>
      </c>
      <c r="DL26" s="80">
        <v>22</v>
      </c>
      <c r="DM26" s="80">
        <f t="shared" si="91"/>
        <v>4</v>
      </c>
      <c r="DN26" s="85">
        <f t="shared" si="74"/>
        <v>-0.25</v>
      </c>
      <c r="DO26" s="86"/>
      <c r="DP26" s="87">
        <f t="shared" si="75"/>
        <v>47.25</v>
      </c>
      <c r="DQ26" s="88">
        <f t="shared" si="76"/>
        <v>26</v>
      </c>
      <c r="DR26" s="89">
        <f t="shared" si="77"/>
        <v>176</v>
      </c>
      <c r="DS26" s="90">
        <f t="shared" si="78"/>
        <v>76</v>
      </c>
      <c r="DT26" s="84">
        <v>22</v>
      </c>
      <c r="DU26" s="84">
        <v>1</v>
      </c>
      <c r="DV26" s="82">
        <f t="shared" si="95"/>
        <v>26</v>
      </c>
      <c r="DW26" s="157">
        <v>10</v>
      </c>
      <c r="DX26" s="91" t="str">
        <f t="shared" si="80"/>
        <v>Алексей Тихонов</v>
      </c>
      <c r="DY26" s="92">
        <f t="shared" si="81"/>
        <v>11</v>
      </c>
    </row>
    <row r="27" spans="1:129" s="131" customFormat="1">
      <c r="A27" s="60">
        <v>23</v>
      </c>
      <c r="B27" s="47" t="s">
        <v>107</v>
      </c>
      <c r="C27" s="97">
        <v>16.7</v>
      </c>
      <c r="D27" s="97">
        <v>5.8</v>
      </c>
      <c r="E27" s="97">
        <v>16.399999999999999</v>
      </c>
      <c r="F27" s="97">
        <v>5.95</v>
      </c>
      <c r="G27" s="97">
        <v>14.3</v>
      </c>
      <c r="H27" s="97">
        <v>2.1</v>
      </c>
      <c r="I27" s="98">
        <v>12.7</v>
      </c>
      <c r="J27" s="99">
        <f t="shared" si="0"/>
        <v>1046.5695084200001</v>
      </c>
      <c r="K27" s="100">
        <f t="shared" si="1"/>
        <v>61.806736214578528</v>
      </c>
      <c r="L27" s="101">
        <f t="shared" si="94"/>
        <v>3.0903368107289264</v>
      </c>
      <c r="M27" s="47"/>
      <c r="N27" t="s">
        <v>116</v>
      </c>
      <c r="O27" t="s">
        <v>117</v>
      </c>
      <c r="P27" s="68">
        <f t="shared" si="93"/>
        <v>64.897073025307449</v>
      </c>
      <c r="Q27" s="69">
        <v>1</v>
      </c>
      <c r="R27" s="69" t="s">
        <v>110</v>
      </c>
      <c r="S27" s="70">
        <v>12</v>
      </c>
      <c r="T27" s="71">
        <f t="shared" si="3"/>
        <v>0.99320903894132406</v>
      </c>
      <c r="U27" s="71">
        <f t="shared" si="4"/>
        <v>0.99398212324268287</v>
      </c>
      <c r="V27" s="126">
        <f t="shared" si="5"/>
        <v>0.9948239055053868</v>
      </c>
      <c r="W27" s="72">
        <v>0.64484953703703707</v>
      </c>
      <c r="X27" s="73">
        <f t="shared" si="6"/>
        <v>0.18998842592592596</v>
      </c>
      <c r="Y27" s="74">
        <f t="shared" si="7"/>
        <v>8</v>
      </c>
      <c r="Z27" s="73">
        <f t="shared" si="8"/>
        <v>0.18900502788045054</v>
      </c>
      <c r="AA27" s="74">
        <f t="shared" si="9"/>
        <v>8</v>
      </c>
      <c r="AB27" s="127">
        <v>0.68290509259259258</v>
      </c>
      <c r="AC27" s="73">
        <f t="shared" si="10"/>
        <v>0.13221064814814809</v>
      </c>
      <c r="AD27" s="74">
        <f t="shared" si="11"/>
        <v>12</v>
      </c>
      <c r="AE27" s="73">
        <f t="shared" si="12"/>
        <v>0.13152631334013923</v>
      </c>
      <c r="AF27" s="74">
        <f t="shared" si="13"/>
        <v>9</v>
      </c>
      <c r="AG27" s="75">
        <v>0.71196759259259257</v>
      </c>
      <c r="AH27" s="73">
        <f t="shared" si="14"/>
        <v>0.25363425925925925</v>
      </c>
      <c r="AI27" s="74">
        <f t="shared" si="15"/>
        <v>7</v>
      </c>
      <c r="AJ27" s="73">
        <f t="shared" si="16"/>
        <v>0.25210791954560363</v>
      </c>
      <c r="AK27" s="74">
        <f t="shared" si="17"/>
        <v>3</v>
      </c>
      <c r="AL27" s="127">
        <v>0.54841435185185183</v>
      </c>
      <c r="AM27" s="73">
        <f t="shared" si="18"/>
        <v>0.10049768518518515</v>
      </c>
      <c r="AN27" s="74">
        <f t="shared" si="19"/>
        <v>18</v>
      </c>
      <c r="AO27" s="73">
        <f t="shared" si="20"/>
        <v>9.9977499670176745E-2</v>
      </c>
      <c r="AP27" s="74">
        <f t="shared" si="21"/>
        <v>19</v>
      </c>
      <c r="AQ27" s="127">
        <v>0.6189930555555555</v>
      </c>
      <c r="AR27" s="73">
        <f t="shared" si="22"/>
        <v>0.19885416666666661</v>
      </c>
      <c r="AS27" s="74">
        <f t="shared" si="23"/>
        <v>13</v>
      </c>
      <c r="AT27" s="73">
        <f t="shared" si="24"/>
        <v>0.19782487870935239</v>
      </c>
      <c r="AU27" s="74">
        <f t="shared" si="25"/>
        <v>10</v>
      </c>
      <c r="AV27" s="72">
        <v>0.8142245370370369</v>
      </c>
      <c r="AW27" s="73">
        <f t="shared" si="26"/>
        <v>0.13366898148148143</v>
      </c>
      <c r="AX27" s="74">
        <f t="shared" si="27"/>
        <v>12</v>
      </c>
      <c r="AY27" s="73">
        <f t="shared" si="28"/>
        <v>0.13286457802464977</v>
      </c>
      <c r="AZ27" s="74">
        <f t="shared" si="29"/>
        <v>11</v>
      </c>
      <c r="BA27" s="127">
        <v>0.70526620370370363</v>
      </c>
      <c r="BB27" s="73">
        <f t="shared" si="30"/>
        <v>6.6377314814814681E-2</v>
      </c>
      <c r="BC27" s="74">
        <f t="shared" si="31"/>
        <v>10</v>
      </c>
      <c r="BD27" s="73">
        <f t="shared" si="32"/>
        <v>6.6033739561034505E-2</v>
      </c>
      <c r="BE27" s="74">
        <f t="shared" si="33"/>
        <v>9</v>
      </c>
      <c r="BF27" s="127">
        <v>0.58478009259259256</v>
      </c>
      <c r="BG27" s="73">
        <f t="shared" si="34"/>
        <v>0.19589120370370366</v>
      </c>
      <c r="BH27" s="74">
        <f t="shared" si="35"/>
        <v>4</v>
      </c>
      <c r="BI27" s="73">
        <f t="shared" si="36"/>
        <v>0.19456091416761465</v>
      </c>
      <c r="BJ27" s="74">
        <f t="shared" si="37"/>
        <v>3</v>
      </c>
      <c r="BK27" s="173"/>
      <c r="BL27" s="77">
        <f t="shared" si="38"/>
        <v>12</v>
      </c>
      <c r="BM27" s="81">
        <f t="shared" si="39"/>
        <v>8</v>
      </c>
      <c r="BN27" s="116">
        <f t="shared" si="40"/>
        <v>23</v>
      </c>
      <c r="BO27" s="80">
        <v>23</v>
      </c>
      <c r="BP27" s="80">
        <f t="shared" si="82"/>
        <v>8</v>
      </c>
      <c r="BQ27" s="81">
        <f t="shared" si="41"/>
        <v>9</v>
      </c>
      <c r="BR27" s="116">
        <f t="shared" si="42"/>
        <v>22</v>
      </c>
      <c r="BS27" s="79">
        <f t="shared" si="43"/>
        <v>45</v>
      </c>
      <c r="BT27" s="117">
        <f t="shared" si="44"/>
        <v>6</v>
      </c>
      <c r="BU27" s="118">
        <f t="shared" si="45"/>
        <v>16</v>
      </c>
      <c r="BV27" s="80">
        <v>23</v>
      </c>
      <c r="BW27" s="80">
        <f t="shared" si="83"/>
        <v>8</v>
      </c>
      <c r="BX27" s="81">
        <f t="shared" si="46"/>
        <v>3</v>
      </c>
      <c r="BY27" s="116">
        <f t="shared" si="84"/>
        <v>27</v>
      </c>
      <c r="BZ27" s="79">
        <f t="shared" si="47"/>
        <v>72</v>
      </c>
      <c r="CA27" s="117">
        <f t="shared" si="48"/>
        <v>4</v>
      </c>
      <c r="CB27" s="118">
        <f t="shared" si="49"/>
        <v>29</v>
      </c>
      <c r="CC27" s="80">
        <v>23</v>
      </c>
      <c r="CD27" s="80">
        <f t="shared" si="85"/>
        <v>7</v>
      </c>
      <c r="CE27" s="81">
        <f t="shared" si="50"/>
        <v>19</v>
      </c>
      <c r="CF27" s="116">
        <f t="shared" si="51"/>
        <v>10</v>
      </c>
      <c r="CG27" s="79">
        <f t="shared" si="52"/>
        <v>82</v>
      </c>
      <c r="CH27" s="117">
        <f t="shared" si="53"/>
        <v>8</v>
      </c>
      <c r="CI27" s="118">
        <f t="shared" si="54"/>
        <v>41</v>
      </c>
      <c r="CJ27" s="80">
        <v>23</v>
      </c>
      <c r="CK27" s="80">
        <f t="shared" si="86"/>
        <v>6</v>
      </c>
      <c r="CL27" s="81">
        <f t="shared" si="55"/>
        <v>10</v>
      </c>
      <c r="CM27" s="116">
        <f t="shared" si="56"/>
        <v>16</v>
      </c>
      <c r="CN27" s="79">
        <f t="shared" si="57"/>
        <v>98</v>
      </c>
      <c r="CO27" s="117">
        <f t="shared" si="58"/>
        <v>8</v>
      </c>
      <c r="CP27" s="118">
        <f t="shared" si="59"/>
        <v>42.25</v>
      </c>
      <c r="CQ27" s="80">
        <v>23</v>
      </c>
      <c r="CR27" s="80">
        <f t="shared" si="87"/>
        <v>3</v>
      </c>
      <c r="CS27" s="81">
        <f t="shared" si="88"/>
        <v>11</v>
      </c>
      <c r="CT27" s="116">
        <f t="shared" si="60"/>
        <v>15</v>
      </c>
      <c r="CU27" s="79">
        <f t="shared" si="61"/>
        <v>113</v>
      </c>
      <c r="CV27" s="117">
        <f t="shared" si="62"/>
        <v>9</v>
      </c>
      <c r="CW27" s="118">
        <f t="shared" si="63"/>
        <v>49.25</v>
      </c>
      <c r="CX27" s="80">
        <v>23</v>
      </c>
      <c r="CY27" s="80">
        <f t="shared" si="89"/>
        <v>3</v>
      </c>
      <c r="CZ27" s="81">
        <f t="shared" si="64"/>
        <v>9</v>
      </c>
      <c r="DA27" s="116">
        <f t="shared" si="92"/>
        <v>17</v>
      </c>
      <c r="DB27" s="79">
        <f t="shared" si="66"/>
        <v>130</v>
      </c>
      <c r="DC27" s="117">
        <f t="shared" si="67"/>
        <v>8</v>
      </c>
      <c r="DD27" s="118">
        <f t="shared" si="68"/>
        <v>61</v>
      </c>
      <c r="DE27" s="80">
        <v>23</v>
      </c>
      <c r="DF27" s="80">
        <f t="shared" si="90"/>
        <v>3</v>
      </c>
      <c r="DG27" s="81">
        <f t="shared" si="69"/>
        <v>3</v>
      </c>
      <c r="DH27" s="116">
        <f t="shared" si="70"/>
        <v>23</v>
      </c>
      <c r="DI27" s="79">
        <f t="shared" si="71"/>
        <v>153</v>
      </c>
      <c r="DJ27" s="82">
        <f t="shared" si="72"/>
        <v>7</v>
      </c>
      <c r="DK27" s="118">
        <f t="shared" si="73"/>
        <v>73</v>
      </c>
      <c r="DL27" s="80">
        <v>23</v>
      </c>
      <c r="DM27" s="80">
        <f t="shared" si="91"/>
        <v>3</v>
      </c>
      <c r="DN27" s="85">
        <f t="shared" si="74"/>
        <v>-10</v>
      </c>
      <c r="DO27" s="121">
        <v>0.5</v>
      </c>
      <c r="DP27" s="87">
        <f t="shared" si="75"/>
        <v>143.5</v>
      </c>
      <c r="DQ27" s="88">
        <f t="shared" si="76"/>
        <v>8</v>
      </c>
      <c r="DR27" s="89">
        <f t="shared" si="77"/>
        <v>72</v>
      </c>
      <c r="DS27" s="90">
        <f t="shared" si="78"/>
        <v>66</v>
      </c>
      <c r="DT27" s="84">
        <v>23</v>
      </c>
      <c r="DU27" s="84">
        <v>1</v>
      </c>
      <c r="DV27" s="82">
        <f t="shared" si="95"/>
        <v>8</v>
      </c>
      <c r="DW27" s="157">
        <v>1</v>
      </c>
      <c r="DX27" s="91" t="str">
        <f t="shared" si="80"/>
        <v xml:space="preserve">Валерий Александров </v>
      </c>
      <c r="DY27" s="92">
        <f t="shared" si="81"/>
        <v>12</v>
      </c>
    </row>
    <row r="28" spans="1:129" s="131" customFormat="1">
      <c r="A28" s="60">
        <v>24</v>
      </c>
      <c r="B28" s="47" t="s">
        <v>107</v>
      </c>
      <c r="C28" s="97">
        <v>16.7</v>
      </c>
      <c r="D28" s="97">
        <v>5.8</v>
      </c>
      <c r="E28" s="97">
        <v>16.399999999999999</v>
      </c>
      <c r="F28" s="97">
        <v>5.95</v>
      </c>
      <c r="G28" s="97">
        <v>14.3</v>
      </c>
      <c r="H28" s="97">
        <v>2.1</v>
      </c>
      <c r="I28" s="98">
        <v>12.7</v>
      </c>
      <c r="J28" s="99">
        <f t="shared" si="0"/>
        <v>1046.5695084200001</v>
      </c>
      <c r="K28" s="100">
        <f t="shared" si="1"/>
        <v>61.806736214578528</v>
      </c>
      <c r="L28" s="101">
        <f t="shared" si="94"/>
        <v>3.0903368107289264</v>
      </c>
      <c r="M28" s="47"/>
      <c r="N28" t="s">
        <v>118</v>
      </c>
      <c r="O28" t="s">
        <v>119</v>
      </c>
      <c r="P28" s="68">
        <f t="shared" si="93"/>
        <v>64.897073025307449</v>
      </c>
      <c r="Q28" s="69">
        <v>1</v>
      </c>
      <c r="R28" s="69" t="s">
        <v>110</v>
      </c>
      <c r="S28" s="70">
        <v>13</v>
      </c>
      <c r="T28" s="71">
        <f t="shared" si="3"/>
        <v>0.99320903894132406</v>
      </c>
      <c r="U28" s="71">
        <f t="shared" si="4"/>
        <v>0.99398212324268287</v>
      </c>
      <c r="V28" s="126">
        <f t="shared" si="5"/>
        <v>0.9948239055053868</v>
      </c>
      <c r="W28" s="72">
        <v>0.65818287037037038</v>
      </c>
      <c r="X28" s="73">
        <f t="shared" si="6"/>
        <v>0.20332175925925927</v>
      </c>
      <c r="Y28" s="74">
        <f t="shared" si="7"/>
        <v>20</v>
      </c>
      <c r="Z28" s="73">
        <f t="shared" si="8"/>
        <v>0.20226934662052234</v>
      </c>
      <c r="AA28" s="74">
        <f t="shared" si="9"/>
        <v>19</v>
      </c>
      <c r="AB28" s="127">
        <v>0.70182870370370365</v>
      </c>
      <c r="AC28" s="73">
        <f t="shared" si="10"/>
        <v>0.15113425925925916</v>
      </c>
      <c r="AD28" s="74">
        <f t="shared" si="11"/>
        <v>19</v>
      </c>
      <c r="AE28" s="73">
        <f t="shared" si="12"/>
        <v>0.15035197405195988</v>
      </c>
      <c r="AF28" s="74">
        <f t="shared" si="13"/>
        <v>19</v>
      </c>
      <c r="AG28" s="75">
        <v>0.78248842592592593</v>
      </c>
      <c r="AH28" s="73">
        <f t="shared" si="14"/>
        <v>0.32415509259259262</v>
      </c>
      <c r="AI28" s="74">
        <f t="shared" si="15"/>
        <v>15</v>
      </c>
      <c r="AJ28" s="73">
        <f t="shared" si="16"/>
        <v>0.32220436719511369</v>
      </c>
      <c r="AK28" s="74">
        <f t="shared" si="17"/>
        <v>14</v>
      </c>
      <c r="AL28" s="127">
        <v>0.56706018518518519</v>
      </c>
      <c r="AM28" s="73">
        <f t="shared" si="18"/>
        <v>0.11914351851851851</v>
      </c>
      <c r="AN28" s="74">
        <f t="shared" si="19"/>
        <v>28</v>
      </c>
      <c r="AO28" s="73">
        <f t="shared" si="20"/>
        <v>0.11852682040824596</v>
      </c>
      <c r="AP28" s="74">
        <f t="shared" si="21"/>
        <v>28</v>
      </c>
      <c r="AQ28" s="127">
        <v>0.63420138888888888</v>
      </c>
      <c r="AR28" s="73">
        <f t="shared" si="22"/>
        <v>0.21406249999999999</v>
      </c>
      <c r="AS28" s="74">
        <f t="shared" si="23"/>
        <v>19</v>
      </c>
      <c r="AT28" s="73">
        <f t="shared" si="24"/>
        <v>0.21295449227224686</v>
      </c>
      <c r="AU28" s="74">
        <f t="shared" si="25"/>
        <v>19</v>
      </c>
      <c r="AV28" s="72">
        <v>0.83027777777777767</v>
      </c>
      <c r="AW28" s="73">
        <f t="shared" si="26"/>
        <v>0.1497222222222222</v>
      </c>
      <c r="AX28" s="74">
        <f t="shared" si="27"/>
        <v>20</v>
      </c>
      <c r="AY28" s="73">
        <f t="shared" si="28"/>
        <v>0.14882121234105722</v>
      </c>
      <c r="AZ28" s="74">
        <f t="shared" si="29"/>
        <v>21</v>
      </c>
      <c r="BA28" s="127">
        <v>0.71168981481481486</v>
      </c>
      <c r="BB28" s="73">
        <f t="shared" si="30"/>
        <v>7.2800925925925908E-2</v>
      </c>
      <c r="BC28" s="74">
        <f t="shared" si="31"/>
        <v>24</v>
      </c>
      <c r="BD28" s="73">
        <f t="shared" si="32"/>
        <v>7.2424101454037978E-2</v>
      </c>
      <c r="BE28" s="74">
        <f t="shared" si="33"/>
        <v>24</v>
      </c>
      <c r="BF28" s="127">
        <v>0.6072453703703703</v>
      </c>
      <c r="BG28" s="73">
        <f t="shared" si="34"/>
        <v>0.2183564814814814</v>
      </c>
      <c r="BH28" s="74">
        <f t="shared" si="35"/>
        <v>19</v>
      </c>
      <c r="BI28" s="73">
        <f t="shared" si="36"/>
        <v>0.21687363111883118</v>
      </c>
      <c r="BJ28" s="74">
        <f t="shared" si="37"/>
        <v>17</v>
      </c>
      <c r="BK28" s="173"/>
      <c r="BL28" s="77">
        <f t="shared" si="38"/>
        <v>13</v>
      </c>
      <c r="BM28" s="81">
        <f t="shared" si="39"/>
        <v>19</v>
      </c>
      <c r="BN28" s="116">
        <f t="shared" si="40"/>
        <v>12</v>
      </c>
      <c r="BO28" s="80">
        <v>24</v>
      </c>
      <c r="BP28" s="80">
        <f t="shared" si="82"/>
        <v>7</v>
      </c>
      <c r="BQ28" s="81">
        <f t="shared" si="41"/>
        <v>19</v>
      </c>
      <c r="BR28" s="116">
        <f t="shared" si="42"/>
        <v>12</v>
      </c>
      <c r="BS28" s="79">
        <f t="shared" si="43"/>
        <v>24</v>
      </c>
      <c r="BT28" s="117">
        <f t="shared" si="44"/>
        <v>20</v>
      </c>
      <c r="BU28" s="118">
        <f t="shared" si="45"/>
        <v>15</v>
      </c>
      <c r="BV28" s="80">
        <v>24</v>
      </c>
      <c r="BW28" s="80">
        <f t="shared" si="83"/>
        <v>7</v>
      </c>
      <c r="BX28" s="81">
        <f t="shared" si="46"/>
        <v>14</v>
      </c>
      <c r="BY28" s="116">
        <f t="shared" si="84"/>
        <v>16</v>
      </c>
      <c r="BZ28" s="79">
        <f t="shared" si="47"/>
        <v>40</v>
      </c>
      <c r="CA28" s="117">
        <f t="shared" si="48"/>
        <v>19</v>
      </c>
      <c r="CB28" s="118">
        <f t="shared" si="49"/>
        <v>22</v>
      </c>
      <c r="CC28" s="80">
        <v>24</v>
      </c>
      <c r="CD28" s="80">
        <f t="shared" si="85"/>
        <v>6</v>
      </c>
      <c r="CE28" s="81">
        <f t="shared" si="50"/>
        <v>28</v>
      </c>
      <c r="CF28" s="116">
        <f t="shared" si="51"/>
        <v>1</v>
      </c>
      <c r="CG28" s="79">
        <f t="shared" si="52"/>
        <v>41</v>
      </c>
      <c r="CH28" s="117">
        <f t="shared" si="53"/>
        <v>22</v>
      </c>
      <c r="CI28" s="118">
        <f t="shared" si="54"/>
        <v>40</v>
      </c>
      <c r="CJ28" s="80">
        <v>24</v>
      </c>
      <c r="CK28" s="80">
        <f t="shared" si="86"/>
        <v>5</v>
      </c>
      <c r="CL28" s="81">
        <f t="shared" si="55"/>
        <v>19</v>
      </c>
      <c r="CM28" s="116">
        <f t="shared" si="56"/>
        <v>7</v>
      </c>
      <c r="CN28" s="79">
        <f t="shared" si="57"/>
        <v>48</v>
      </c>
      <c r="CO28" s="117">
        <f t="shared" si="58"/>
        <v>20</v>
      </c>
      <c r="CP28" s="118">
        <f t="shared" si="59"/>
        <v>42.25</v>
      </c>
      <c r="CQ28" s="80">
        <v>24</v>
      </c>
      <c r="CR28" s="80">
        <f t="shared" si="87"/>
        <v>2</v>
      </c>
      <c r="CS28" s="81">
        <f t="shared" si="88"/>
        <v>21</v>
      </c>
      <c r="CT28" s="116">
        <f t="shared" si="60"/>
        <v>5</v>
      </c>
      <c r="CU28" s="79">
        <f t="shared" si="61"/>
        <v>53</v>
      </c>
      <c r="CV28" s="117">
        <f t="shared" si="62"/>
        <v>22</v>
      </c>
      <c r="CW28" s="118">
        <f t="shared" si="63"/>
        <v>46.25</v>
      </c>
      <c r="CX28" s="80">
        <v>24</v>
      </c>
      <c r="CY28" s="80">
        <f t="shared" si="89"/>
        <v>2</v>
      </c>
      <c r="CZ28" s="81">
        <f t="shared" si="64"/>
        <v>24</v>
      </c>
      <c r="DA28" s="116">
        <f t="shared" si="92"/>
        <v>2</v>
      </c>
      <c r="DB28" s="79">
        <f t="shared" si="66"/>
        <v>55</v>
      </c>
      <c r="DC28" s="117">
        <f t="shared" si="67"/>
        <v>25</v>
      </c>
      <c r="DD28" s="118">
        <f t="shared" si="68"/>
        <v>57.25</v>
      </c>
      <c r="DE28" s="80">
        <v>24</v>
      </c>
      <c r="DF28" s="80">
        <f t="shared" si="90"/>
        <v>2</v>
      </c>
      <c r="DG28" s="81">
        <f t="shared" si="69"/>
        <v>17</v>
      </c>
      <c r="DH28" s="116">
        <f t="shared" si="70"/>
        <v>9</v>
      </c>
      <c r="DI28" s="79">
        <f t="shared" si="71"/>
        <v>64</v>
      </c>
      <c r="DJ28" s="82">
        <f t="shared" si="72"/>
        <v>24</v>
      </c>
      <c r="DK28" s="118">
        <f t="shared" si="73"/>
        <v>64</v>
      </c>
      <c r="DL28" s="80">
        <v>24</v>
      </c>
      <c r="DM28" s="80">
        <f t="shared" si="91"/>
        <v>2</v>
      </c>
      <c r="DN28" s="85">
        <f t="shared" si="74"/>
        <v>-1</v>
      </c>
      <c r="DO28" s="86"/>
      <c r="DP28" s="87">
        <f t="shared" si="75"/>
        <v>63</v>
      </c>
      <c r="DQ28" s="88">
        <f t="shared" si="76"/>
        <v>24</v>
      </c>
      <c r="DR28" s="89">
        <f t="shared" si="77"/>
        <v>161</v>
      </c>
      <c r="DS28" s="90">
        <f t="shared" si="78"/>
        <v>63</v>
      </c>
      <c r="DT28" s="84">
        <v>24</v>
      </c>
      <c r="DU28" s="84">
        <v>1</v>
      </c>
      <c r="DV28" s="82">
        <f t="shared" si="95"/>
        <v>24</v>
      </c>
      <c r="DW28" s="157">
        <v>9</v>
      </c>
      <c r="DX28" s="91" t="str">
        <f t="shared" si="80"/>
        <v xml:space="preserve">Пётр Шубравый </v>
      </c>
      <c r="DY28" s="92">
        <f t="shared" si="81"/>
        <v>13</v>
      </c>
    </row>
    <row r="29" spans="1:129" s="131" customFormat="1">
      <c r="A29" s="60">
        <v>25</v>
      </c>
      <c r="B29" s="47" t="s">
        <v>107</v>
      </c>
      <c r="C29" s="97">
        <v>16.7</v>
      </c>
      <c r="D29" s="97">
        <v>5.8</v>
      </c>
      <c r="E29" s="97">
        <v>16.399999999999999</v>
      </c>
      <c r="F29" s="97">
        <v>5.95</v>
      </c>
      <c r="G29" s="97">
        <v>14.3</v>
      </c>
      <c r="H29" s="97">
        <v>2.1</v>
      </c>
      <c r="I29" s="98">
        <v>12.7</v>
      </c>
      <c r="J29" s="99">
        <f t="shared" si="0"/>
        <v>1046.5695084200001</v>
      </c>
      <c r="K29" s="100">
        <f t="shared" si="1"/>
        <v>61.806736214578528</v>
      </c>
      <c r="L29" s="101">
        <f t="shared" si="94"/>
        <v>3.0903368107289264</v>
      </c>
      <c r="M29" s="47"/>
      <c r="N29" t="s">
        <v>120</v>
      </c>
      <c r="O29" t="s">
        <v>121</v>
      </c>
      <c r="P29" s="68">
        <f t="shared" si="93"/>
        <v>64.897073025307449</v>
      </c>
      <c r="Q29" s="69">
        <v>1</v>
      </c>
      <c r="R29" s="69" t="s">
        <v>110</v>
      </c>
      <c r="S29" s="70">
        <v>14</v>
      </c>
      <c r="T29" s="71">
        <f t="shared" si="3"/>
        <v>0.99320903894132406</v>
      </c>
      <c r="U29" s="71">
        <f t="shared" si="4"/>
        <v>0.99398212324268287</v>
      </c>
      <c r="V29" s="126">
        <f t="shared" si="5"/>
        <v>0.9948239055053868</v>
      </c>
      <c r="W29" s="72">
        <v>0.64990740740740738</v>
      </c>
      <c r="X29" s="73">
        <f t="shared" si="6"/>
        <v>0.19504629629629627</v>
      </c>
      <c r="Y29" s="74">
        <f t="shared" si="7"/>
        <v>16</v>
      </c>
      <c r="Z29" s="73">
        <f t="shared" si="8"/>
        <v>0.19403671823584231</v>
      </c>
      <c r="AA29" s="74">
        <f t="shared" si="9"/>
        <v>13</v>
      </c>
      <c r="AB29" s="127">
        <v>0.71866898148148151</v>
      </c>
      <c r="AC29" s="73">
        <f t="shared" si="10"/>
        <v>0.16797453703703702</v>
      </c>
      <c r="AD29" s="74">
        <f t="shared" si="11"/>
        <v>25</v>
      </c>
      <c r="AE29" s="73">
        <f t="shared" si="12"/>
        <v>0.16710508496064441</v>
      </c>
      <c r="AF29" s="74">
        <f t="shared" si="13"/>
        <v>26</v>
      </c>
      <c r="AG29" s="75">
        <v>0.77503472222222225</v>
      </c>
      <c r="AH29" s="73">
        <f t="shared" si="14"/>
        <v>0.31670138888888894</v>
      </c>
      <c r="AI29" s="74">
        <f t="shared" si="15"/>
        <v>13</v>
      </c>
      <c r="AJ29" s="73">
        <f t="shared" si="16"/>
        <v>0.31479551896168445</v>
      </c>
      <c r="AK29" s="74">
        <f t="shared" si="17"/>
        <v>13</v>
      </c>
      <c r="AL29" s="127">
        <v>0.55826388888888889</v>
      </c>
      <c r="AM29" s="73">
        <f t="shared" si="18"/>
        <v>0.11034722222222221</v>
      </c>
      <c r="AN29" s="74">
        <f t="shared" si="19"/>
        <v>27</v>
      </c>
      <c r="AO29" s="73">
        <f t="shared" si="20"/>
        <v>0.1097760545727819</v>
      </c>
      <c r="AP29" s="74">
        <f t="shared" si="21"/>
        <v>27</v>
      </c>
      <c r="AQ29" s="127" t="s">
        <v>84</v>
      </c>
      <c r="AR29" s="73" t="str">
        <f t="shared" si="22"/>
        <v xml:space="preserve"> </v>
      </c>
      <c r="AS29" s="74" t="str">
        <f t="shared" si="23"/>
        <v>n/f</v>
      </c>
      <c r="AT29" s="73" t="str">
        <f t="shared" si="24"/>
        <v xml:space="preserve"> </v>
      </c>
      <c r="AU29" s="74" t="str">
        <f t="shared" si="25"/>
        <v>n/f</v>
      </c>
      <c r="AV29" s="72">
        <v>0.82138888888888884</v>
      </c>
      <c r="AW29" s="73">
        <f t="shared" si="26"/>
        <v>0.14083333333333337</v>
      </c>
      <c r="AX29" s="74">
        <f t="shared" si="27"/>
        <v>14</v>
      </c>
      <c r="AY29" s="73">
        <f t="shared" si="28"/>
        <v>0.1399858156900112</v>
      </c>
      <c r="AZ29" s="74">
        <f t="shared" si="29"/>
        <v>14</v>
      </c>
      <c r="BA29" s="127">
        <v>0.70386574074074071</v>
      </c>
      <c r="BB29" s="73">
        <f t="shared" si="30"/>
        <v>6.4976851851851758E-2</v>
      </c>
      <c r="BC29" s="74">
        <f t="shared" si="31"/>
        <v>7</v>
      </c>
      <c r="BD29" s="73">
        <f t="shared" si="32"/>
        <v>6.4640525526704087E-2</v>
      </c>
      <c r="BE29" s="74">
        <f t="shared" si="33"/>
        <v>7</v>
      </c>
      <c r="BF29" s="127">
        <v>0.62164351851851851</v>
      </c>
      <c r="BG29" s="73">
        <f t="shared" si="34"/>
        <v>0.23275462962962962</v>
      </c>
      <c r="BH29" s="74">
        <f t="shared" si="35"/>
        <v>23</v>
      </c>
      <c r="BI29" s="73">
        <f t="shared" si="36"/>
        <v>0.23117400200358826</v>
      </c>
      <c r="BJ29" s="74">
        <f t="shared" si="37"/>
        <v>23</v>
      </c>
      <c r="BK29" s="173"/>
      <c r="BL29" s="77">
        <f t="shared" si="38"/>
        <v>14</v>
      </c>
      <c r="BM29" s="81">
        <f t="shared" si="39"/>
        <v>13</v>
      </c>
      <c r="BN29" s="116">
        <f t="shared" si="40"/>
        <v>18</v>
      </c>
      <c r="BO29" s="80">
        <v>25</v>
      </c>
      <c r="BP29" s="80">
        <f t="shared" si="82"/>
        <v>6</v>
      </c>
      <c r="BQ29" s="81">
        <f t="shared" si="41"/>
        <v>26</v>
      </c>
      <c r="BR29" s="116">
        <f t="shared" si="42"/>
        <v>5</v>
      </c>
      <c r="BS29" s="79">
        <f t="shared" si="43"/>
        <v>23</v>
      </c>
      <c r="BT29" s="117">
        <f t="shared" si="44"/>
        <v>21</v>
      </c>
      <c r="BU29" s="118">
        <f t="shared" si="45"/>
        <v>13</v>
      </c>
      <c r="BV29" s="80">
        <v>25</v>
      </c>
      <c r="BW29" s="80">
        <f t="shared" si="83"/>
        <v>6</v>
      </c>
      <c r="BX29" s="81">
        <f t="shared" si="46"/>
        <v>13</v>
      </c>
      <c r="BY29" s="116">
        <f t="shared" si="84"/>
        <v>17</v>
      </c>
      <c r="BZ29" s="79">
        <f t="shared" si="47"/>
        <v>40</v>
      </c>
      <c r="CA29" s="117">
        <f t="shared" si="48"/>
        <v>19</v>
      </c>
      <c r="CB29" s="118">
        <f t="shared" si="49"/>
        <v>18.25</v>
      </c>
      <c r="CC29" s="80">
        <v>25</v>
      </c>
      <c r="CD29" s="80">
        <f t="shared" si="85"/>
        <v>5</v>
      </c>
      <c r="CE29" s="81">
        <f t="shared" si="50"/>
        <v>27</v>
      </c>
      <c r="CF29" s="116">
        <f t="shared" si="51"/>
        <v>2</v>
      </c>
      <c r="CG29" s="79">
        <f t="shared" si="52"/>
        <v>42</v>
      </c>
      <c r="CH29" s="117">
        <f t="shared" si="53"/>
        <v>20</v>
      </c>
      <c r="CI29" s="118">
        <f t="shared" si="54"/>
        <v>35.25</v>
      </c>
      <c r="CJ29" s="80">
        <v>25</v>
      </c>
      <c r="CK29" s="80">
        <f t="shared" si="86"/>
        <v>4</v>
      </c>
      <c r="CL29" s="81" t="str">
        <f t="shared" si="55"/>
        <v>n/f</v>
      </c>
      <c r="CM29" s="116">
        <f t="shared" si="56"/>
        <v>0.25</v>
      </c>
      <c r="CN29" s="79">
        <f t="shared" si="57"/>
        <v>42.25</v>
      </c>
      <c r="CO29" s="117">
        <f t="shared" si="58"/>
        <v>23</v>
      </c>
      <c r="CP29" s="118">
        <f t="shared" si="59"/>
        <v>40.25</v>
      </c>
      <c r="CQ29" s="80">
        <v>25</v>
      </c>
      <c r="CR29" s="80">
        <f t="shared" si="87"/>
        <v>1</v>
      </c>
      <c r="CS29" s="81">
        <f t="shared" si="88"/>
        <v>14</v>
      </c>
      <c r="CT29" s="116">
        <f t="shared" si="60"/>
        <v>12</v>
      </c>
      <c r="CU29" s="79">
        <f t="shared" si="61"/>
        <v>54.25</v>
      </c>
      <c r="CV29" s="117">
        <f t="shared" si="62"/>
        <v>20</v>
      </c>
      <c r="CW29" s="118">
        <f t="shared" si="63"/>
        <v>46</v>
      </c>
      <c r="CX29" s="80">
        <v>25</v>
      </c>
      <c r="CY29" s="80">
        <f t="shared" si="89"/>
        <v>1</v>
      </c>
      <c r="CZ29" s="81">
        <f t="shared" si="64"/>
        <v>7</v>
      </c>
      <c r="DA29" s="116">
        <f t="shared" si="92"/>
        <v>19</v>
      </c>
      <c r="DB29" s="79">
        <f t="shared" si="66"/>
        <v>73.25</v>
      </c>
      <c r="DC29" s="117">
        <f t="shared" si="67"/>
        <v>19</v>
      </c>
      <c r="DD29" s="118">
        <f t="shared" si="68"/>
        <v>55</v>
      </c>
      <c r="DE29" s="80">
        <v>25</v>
      </c>
      <c r="DF29" s="80">
        <f t="shared" si="90"/>
        <v>1</v>
      </c>
      <c r="DG29" s="81">
        <f t="shared" si="69"/>
        <v>23</v>
      </c>
      <c r="DH29" s="116">
        <f t="shared" si="70"/>
        <v>3</v>
      </c>
      <c r="DI29" s="79">
        <f t="shared" si="71"/>
        <v>76.25</v>
      </c>
      <c r="DJ29" s="82">
        <f t="shared" si="72"/>
        <v>22</v>
      </c>
      <c r="DK29" s="118">
        <f t="shared" si="73"/>
        <v>56.25</v>
      </c>
      <c r="DL29" s="80">
        <v>25</v>
      </c>
      <c r="DM29" s="80">
        <f t="shared" si="91"/>
        <v>1</v>
      </c>
      <c r="DN29" s="85">
        <f t="shared" si="74"/>
        <v>-0.25</v>
      </c>
      <c r="DO29" s="86"/>
      <c r="DP29" s="87">
        <f t="shared" si="75"/>
        <v>76</v>
      </c>
      <c r="DQ29" s="156">
        <v>22</v>
      </c>
      <c r="DR29" s="89">
        <f t="shared" si="77"/>
        <v>148</v>
      </c>
      <c r="DS29" s="90">
        <f t="shared" si="78"/>
        <v>57</v>
      </c>
      <c r="DT29" s="84">
        <v>25</v>
      </c>
      <c r="DU29" s="84">
        <v>1</v>
      </c>
      <c r="DV29" s="82">
        <f t="shared" si="95"/>
        <v>22</v>
      </c>
      <c r="DW29" s="157">
        <v>8</v>
      </c>
      <c r="DX29" s="91" t="str">
        <f t="shared" si="80"/>
        <v xml:space="preserve">Олег Беркаусов </v>
      </c>
      <c r="DY29" s="92">
        <f t="shared" si="81"/>
        <v>14</v>
      </c>
    </row>
    <row r="30" spans="1:129">
      <c r="A30" s="60">
        <v>26</v>
      </c>
      <c r="B30" s="47" t="s">
        <v>107</v>
      </c>
      <c r="C30" s="97">
        <v>16.7</v>
      </c>
      <c r="D30" s="97">
        <v>5.8</v>
      </c>
      <c r="E30" s="97">
        <v>16.399999999999999</v>
      </c>
      <c r="F30" s="97">
        <v>5.95</v>
      </c>
      <c r="G30" s="97">
        <v>14.3</v>
      </c>
      <c r="H30" s="97">
        <v>2.1</v>
      </c>
      <c r="I30" s="98">
        <v>12.7</v>
      </c>
      <c r="J30" s="99">
        <f t="shared" si="0"/>
        <v>1046.5695084200001</v>
      </c>
      <c r="K30" s="100">
        <f t="shared" si="1"/>
        <v>61.806736214578528</v>
      </c>
      <c r="L30" s="101">
        <f t="shared" si="94"/>
        <v>3.0903368107289264</v>
      </c>
      <c r="M30" s="47"/>
      <c r="N30" t="s">
        <v>122</v>
      </c>
      <c r="O30" t="s">
        <v>123</v>
      </c>
      <c r="P30" s="68">
        <f t="shared" si="93"/>
        <v>64.897073025307449</v>
      </c>
      <c r="Q30" s="69">
        <v>1</v>
      </c>
      <c r="R30" s="69" t="s">
        <v>110</v>
      </c>
      <c r="S30" s="70">
        <v>15</v>
      </c>
      <c r="T30" s="71">
        <f t="shared" si="3"/>
        <v>0.99320903894132406</v>
      </c>
      <c r="U30" s="71">
        <f t="shared" si="4"/>
        <v>0.99398212324268287</v>
      </c>
      <c r="V30" s="126">
        <f t="shared" si="5"/>
        <v>0.9948239055053868</v>
      </c>
      <c r="W30" s="72">
        <v>0.66986111111111113</v>
      </c>
      <c r="X30" s="73">
        <f t="shared" si="6"/>
        <v>0.21500000000000002</v>
      </c>
      <c r="Y30" s="74">
        <f t="shared" si="7"/>
        <v>23</v>
      </c>
      <c r="Z30" s="73">
        <f t="shared" si="8"/>
        <v>0.21388713968365819</v>
      </c>
      <c r="AA30" s="74">
        <f t="shared" si="9"/>
        <v>23</v>
      </c>
      <c r="AB30" s="127">
        <v>0.72401620370370379</v>
      </c>
      <c r="AC30" s="73">
        <f t="shared" si="10"/>
        <v>0.1733217592592593</v>
      </c>
      <c r="AD30" s="74">
        <f t="shared" si="11"/>
        <v>27</v>
      </c>
      <c r="AE30" s="73">
        <f t="shared" si="12"/>
        <v>0.17242462945536077</v>
      </c>
      <c r="AF30" s="74">
        <f t="shared" si="13"/>
        <v>27</v>
      </c>
      <c r="AG30" s="75">
        <v>0.79871527777777773</v>
      </c>
      <c r="AH30" s="73">
        <f t="shared" si="14"/>
        <v>0.34038194444444442</v>
      </c>
      <c r="AI30" s="74">
        <f t="shared" si="15"/>
        <v>26</v>
      </c>
      <c r="AJ30" s="73">
        <f t="shared" si="16"/>
        <v>0.33833356785236179</v>
      </c>
      <c r="AK30" s="74">
        <f t="shared" si="17"/>
        <v>25</v>
      </c>
      <c r="AL30" s="127">
        <v>0.55565972222222226</v>
      </c>
      <c r="AM30" s="73">
        <f t="shared" si="18"/>
        <v>0.10774305555555558</v>
      </c>
      <c r="AN30" s="74">
        <f t="shared" si="19"/>
        <v>26</v>
      </c>
      <c r="AO30" s="73">
        <f t="shared" si="20"/>
        <v>0.10718536731886166</v>
      </c>
      <c r="AP30" s="74">
        <f t="shared" si="21"/>
        <v>26</v>
      </c>
      <c r="AQ30" s="127">
        <v>0.64063657407407404</v>
      </c>
      <c r="AR30" s="73">
        <f t="shared" si="22"/>
        <v>0.22049768518518514</v>
      </c>
      <c r="AS30" s="74">
        <f t="shared" si="23"/>
        <v>20</v>
      </c>
      <c r="AT30" s="73">
        <f t="shared" si="24"/>
        <v>0.21935636833082314</v>
      </c>
      <c r="AU30" s="74">
        <f t="shared" si="25"/>
        <v>20</v>
      </c>
      <c r="AV30" s="72">
        <v>0.82050925925925922</v>
      </c>
      <c r="AW30" s="73">
        <f t="shared" si="26"/>
        <v>0.13995370370370375</v>
      </c>
      <c r="AX30" s="74">
        <f t="shared" si="27"/>
        <v>13</v>
      </c>
      <c r="AY30" s="73">
        <f t="shared" si="28"/>
        <v>0.13911147956308478</v>
      </c>
      <c r="AZ30" s="74">
        <f t="shared" si="29"/>
        <v>13</v>
      </c>
      <c r="BA30" s="127">
        <v>0.703125</v>
      </c>
      <c r="BB30" s="73">
        <f t="shared" si="30"/>
        <v>6.4236111111111049E-2</v>
      </c>
      <c r="BC30" s="74">
        <f t="shared" si="31"/>
        <v>5</v>
      </c>
      <c r="BD30" s="73">
        <f t="shared" si="32"/>
        <v>6.3903618930033462E-2</v>
      </c>
      <c r="BE30" s="74">
        <f t="shared" si="33"/>
        <v>4</v>
      </c>
      <c r="BF30" s="127">
        <v>0.59386574074074072</v>
      </c>
      <c r="BG30" s="73">
        <f t="shared" si="34"/>
        <v>0.20497685185185183</v>
      </c>
      <c r="BH30" s="74">
        <f t="shared" si="35"/>
        <v>9</v>
      </c>
      <c r="BI30" s="73">
        <f t="shared" si="36"/>
        <v>0.20358486203299592</v>
      </c>
      <c r="BJ30" s="74">
        <f t="shared" si="37"/>
        <v>8</v>
      </c>
      <c r="BK30" s="173"/>
      <c r="BL30" s="77">
        <f t="shared" si="38"/>
        <v>15</v>
      </c>
      <c r="BM30" s="81">
        <f t="shared" si="39"/>
        <v>23</v>
      </c>
      <c r="BN30" s="116">
        <f t="shared" si="40"/>
        <v>8</v>
      </c>
      <c r="BO30" s="80">
        <v>26</v>
      </c>
      <c r="BP30" s="80">
        <f t="shared" si="82"/>
        <v>5</v>
      </c>
      <c r="BQ30" s="81">
        <f t="shared" si="41"/>
        <v>27</v>
      </c>
      <c r="BR30" s="116">
        <f t="shared" si="42"/>
        <v>4</v>
      </c>
      <c r="BS30" s="79">
        <f t="shared" si="43"/>
        <v>12</v>
      </c>
      <c r="BT30" s="117">
        <f t="shared" si="44"/>
        <v>26</v>
      </c>
      <c r="BU30" s="118">
        <f t="shared" si="45"/>
        <v>12</v>
      </c>
      <c r="BV30" s="80">
        <v>26</v>
      </c>
      <c r="BW30" s="80">
        <f t="shared" si="83"/>
        <v>5</v>
      </c>
      <c r="BX30" s="81">
        <f t="shared" si="46"/>
        <v>25</v>
      </c>
      <c r="BY30" s="116">
        <f t="shared" si="84"/>
        <v>5</v>
      </c>
      <c r="BZ30" s="79">
        <f t="shared" si="47"/>
        <v>17</v>
      </c>
      <c r="CA30" s="117">
        <f t="shared" si="48"/>
        <v>26</v>
      </c>
      <c r="CB30" s="118">
        <f t="shared" si="49"/>
        <v>17</v>
      </c>
      <c r="CC30" s="80">
        <v>26</v>
      </c>
      <c r="CD30" s="80">
        <f t="shared" si="85"/>
        <v>4</v>
      </c>
      <c r="CE30" s="81">
        <f t="shared" si="50"/>
        <v>26</v>
      </c>
      <c r="CF30" s="116">
        <f t="shared" si="51"/>
        <v>3</v>
      </c>
      <c r="CG30" s="79">
        <f t="shared" si="52"/>
        <v>20</v>
      </c>
      <c r="CH30" s="117">
        <f t="shared" si="53"/>
        <v>29</v>
      </c>
      <c r="CI30" s="118">
        <f t="shared" si="54"/>
        <v>26</v>
      </c>
      <c r="CJ30" s="80">
        <v>26</v>
      </c>
      <c r="CK30" s="80">
        <f t="shared" si="86"/>
        <v>3</v>
      </c>
      <c r="CL30" s="81">
        <f t="shared" si="55"/>
        <v>20</v>
      </c>
      <c r="CM30" s="116">
        <f t="shared" si="56"/>
        <v>6</v>
      </c>
      <c r="CN30" s="79">
        <f t="shared" si="57"/>
        <v>26</v>
      </c>
      <c r="CO30" s="117">
        <f t="shared" si="58"/>
        <v>27</v>
      </c>
      <c r="CP30" s="118">
        <f t="shared" si="59"/>
        <v>29.25</v>
      </c>
      <c r="CQ30" s="80">
        <v>26</v>
      </c>
      <c r="CR30" s="80">
        <f t="shared" si="87"/>
        <v>0</v>
      </c>
      <c r="CS30" s="81">
        <f t="shared" si="88"/>
        <v>13</v>
      </c>
      <c r="CT30" s="116">
        <f t="shared" si="60"/>
        <v>13</v>
      </c>
      <c r="CU30" s="79">
        <f t="shared" si="61"/>
        <v>39</v>
      </c>
      <c r="CV30" s="117">
        <f t="shared" si="62"/>
        <v>26</v>
      </c>
      <c r="CW30" s="118">
        <f t="shared" si="63"/>
        <v>39</v>
      </c>
      <c r="CX30" s="80">
        <v>26</v>
      </c>
      <c r="CY30" s="80">
        <f t="shared" si="89"/>
        <v>0</v>
      </c>
      <c r="CZ30" s="81">
        <f t="shared" si="64"/>
        <v>4</v>
      </c>
      <c r="DA30" s="116">
        <f t="shared" si="92"/>
        <v>22</v>
      </c>
      <c r="DB30" s="79">
        <f t="shared" si="66"/>
        <v>61</v>
      </c>
      <c r="DC30" s="117">
        <f t="shared" si="67"/>
        <v>23</v>
      </c>
      <c r="DD30" s="118">
        <f t="shared" si="68"/>
        <v>46</v>
      </c>
      <c r="DE30" s="80">
        <v>26</v>
      </c>
      <c r="DF30" s="80">
        <f t="shared" si="90"/>
        <v>0</v>
      </c>
      <c r="DG30" s="81">
        <f t="shared" si="69"/>
        <v>8</v>
      </c>
      <c r="DH30" s="116">
        <f t="shared" si="70"/>
        <v>18</v>
      </c>
      <c r="DI30" s="79">
        <f t="shared" si="71"/>
        <v>79</v>
      </c>
      <c r="DJ30" s="82">
        <f t="shared" si="72"/>
        <v>20</v>
      </c>
      <c r="DK30" s="118">
        <f t="shared" si="73"/>
        <v>47.5</v>
      </c>
      <c r="DL30" s="80">
        <v>26</v>
      </c>
      <c r="DM30" s="80">
        <f t="shared" si="91"/>
        <v>0</v>
      </c>
      <c r="DN30" s="85">
        <f t="shared" si="74"/>
        <v>-3</v>
      </c>
      <c r="DO30" s="86"/>
      <c r="DP30" s="87">
        <f t="shared" si="75"/>
        <v>76</v>
      </c>
      <c r="DQ30" s="156">
        <f t="shared" ref="DQ30:DQ44" si="96">IF(ISNUMBER(DP30),VLOOKUP(DP30,$DS$5:$DT$44,2,FALSE)," ")</f>
        <v>21</v>
      </c>
      <c r="DR30" s="89">
        <f t="shared" si="77"/>
        <v>146</v>
      </c>
      <c r="DS30" s="90">
        <f t="shared" si="78"/>
        <v>47.25</v>
      </c>
      <c r="DT30" s="84">
        <v>26</v>
      </c>
      <c r="DU30" s="84">
        <v>1</v>
      </c>
      <c r="DV30" s="82">
        <f t="shared" si="95"/>
        <v>21</v>
      </c>
      <c r="DW30" s="157">
        <v>7</v>
      </c>
      <c r="DX30" s="91" t="str">
        <f t="shared" si="80"/>
        <v xml:space="preserve">Дмитрий Лавров </v>
      </c>
      <c r="DY30" s="92">
        <f t="shared" si="81"/>
        <v>15</v>
      </c>
    </row>
    <row r="31" spans="1:129">
      <c r="A31" s="60">
        <v>27</v>
      </c>
      <c r="B31" s="47" t="s">
        <v>107</v>
      </c>
      <c r="C31" s="97">
        <v>16.7</v>
      </c>
      <c r="D31" s="97">
        <v>5.8</v>
      </c>
      <c r="E31" s="97">
        <v>16.399999999999999</v>
      </c>
      <c r="F31" s="97">
        <v>5.95</v>
      </c>
      <c r="G31" s="97">
        <v>14.3</v>
      </c>
      <c r="H31" s="97">
        <v>2.1</v>
      </c>
      <c r="I31" s="98">
        <v>12.7</v>
      </c>
      <c r="J31" s="99">
        <f t="shared" si="0"/>
        <v>1046.5695084200001</v>
      </c>
      <c r="K31" s="100">
        <f t="shared" si="1"/>
        <v>61.806736214578528</v>
      </c>
      <c r="L31" s="101">
        <f t="shared" si="94"/>
        <v>3.0903368107289264</v>
      </c>
      <c r="M31" s="47"/>
      <c r="N31" t="s">
        <v>124</v>
      </c>
      <c r="O31" t="s">
        <v>125</v>
      </c>
      <c r="P31" s="68">
        <f t="shared" si="93"/>
        <v>64.897073025307449</v>
      </c>
      <c r="Q31" s="69">
        <v>1</v>
      </c>
      <c r="R31" s="69" t="s">
        <v>110</v>
      </c>
      <c r="S31" s="70">
        <v>16</v>
      </c>
      <c r="T31" s="71">
        <f t="shared" si="3"/>
        <v>0.99320903894132406</v>
      </c>
      <c r="U31" s="71">
        <f t="shared" si="4"/>
        <v>0.99398212324268287</v>
      </c>
      <c r="V31" s="126">
        <f t="shared" si="5"/>
        <v>0.9948239055053868</v>
      </c>
      <c r="W31" s="72">
        <v>0.66199074074074071</v>
      </c>
      <c r="X31" s="73">
        <f t="shared" si="6"/>
        <v>0.20712962962962961</v>
      </c>
      <c r="Y31" s="74">
        <f t="shared" si="7"/>
        <v>22</v>
      </c>
      <c r="Z31" s="73">
        <f t="shared" si="8"/>
        <v>0.20605750709403242</v>
      </c>
      <c r="AA31" s="74">
        <f t="shared" si="9"/>
        <v>21</v>
      </c>
      <c r="AB31" s="127">
        <v>0.71416666666666673</v>
      </c>
      <c r="AC31" s="73">
        <f t="shared" si="10"/>
        <v>0.16347222222222224</v>
      </c>
      <c r="AD31" s="74">
        <f t="shared" si="11"/>
        <v>24</v>
      </c>
      <c r="AE31" s="73">
        <f t="shared" si="12"/>
        <v>0.1626260745527556</v>
      </c>
      <c r="AF31" s="74">
        <f t="shared" si="13"/>
        <v>25</v>
      </c>
      <c r="AG31" s="75">
        <v>0.79784722222222215</v>
      </c>
      <c r="AH31" s="73">
        <f t="shared" si="14"/>
        <v>0.33951388888888884</v>
      </c>
      <c r="AI31" s="74">
        <f t="shared" si="15"/>
        <v>25</v>
      </c>
      <c r="AJ31" s="73">
        <f t="shared" si="16"/>
        <v>0.33747073614815803</v>
      </c>
      <c r="AK31" s="74">
        <f t="shared" si="17"/>
        <v>24</v>
      </c>
      <c r="AL31" s="127">
        <v>0.555150462962963</v>
      </c>
      <c r="AM31" s="73">
        <f t="shared" si="18"/>
        <v>0.10723379629629631</v>
      </c>
      <c r="AN31" s="74">
        <f t="shared" si="19"/>
        <v>25</v>
      </c>
      <c r="AO31" s="73">
        <f t="shared" si="20"/>
        <v>0.10667874403365057</v>
      </c>
      <c r="AP31" s="74">
        <f t="shared" si="21"/>
        <v>25</v>
      </c>
      <c r="AQ31" s="75" t="s">
        <v>60</v>
      </c>
      <c r="AR31" s="73" t="str">
        <f t="shared" si="22"/>
        <v xml:space="preserve"> </v>
      </c>
      <c r="AS31" s="74" t="str">
        <f t="shared" si="23"/>
        <v>n/s</v>
      </c>
      <c r="AT31" s="73" t="str">
        <f t="shared" si="24"/>
        <v xml:space="preserve"> </v>
      </c>
      <c r="AU31" s="74" t="str">
        <f t="shared" si="25"/>
        <v>n/s</v>
      </c>
      <c r="AV31" s="72">
        <v>0.83005787037037027</v>
      </c>
      <c r="AW31" s="73">
        <f t="shared" si="26"/>
        <v>0.1495023148148148</v>
      </c>
      <c r="AX31" s="74">
        <f t="shared" si="27"/>
        <v>19</v>
      </c>
      <c r="AY31" s="73">
        <f t="shared" si="28"/>
        <v>0.14860262830932561</v>
      </c>
      <c r="AZ31" s="74">
        <f t="shared" si="29"/>
        <v>20</v>
      </c>
      <c r="BA31" s="127">
        <v>0.7103356481481482</v>
      </c>
      <c r="BB31" s="73">
        <f t="shared" si="30"/>
        <v>7.1446759259259252E-2</v>
      </c>
      <c r="BC31" s="74">
        <f t="shared" si="31"/>
        <v>21</v>
      </c>
      <c r="BD31" s="73">
        <f t="shared" si="32"/>
        <v>7.1076944081999438E-2</v>
      </c>
      <c r="BE31" s="74">
        <f t="shared" si="33"/>
        <v>21</v>
      </c>
      <c r="BF31" s="127">
        <v>0.62627314814814816</v>
      </c>
      <c r="BG31" s="73">
        <f t="shared" si="34"/>
        <v>0.23738425925925927</v>
      </c>
      <c r="BH31" s="74">
        <f t="shared" si="35"/>
        <v>25</v>
      </c>
      <c r="BI31" s="73">
        <f t="shared" si="36"/>
        <v>0.23577219199868701</v>
      </c>
      <c r="BJ31" s="74">
        <f t="shared" si="37"/>
        <v>26</v>
      </c>
      <c r="BK31" s="173"/>
      <c r="BL31" s="77">
        <f t="shared" si="38"/>
        <v>16</v>
      </c>
      <c r="BM31" s="81">
        <f t="shared" si="39"/>
        <v>21</v>
      </c>
      <c r="BN31" s="116">
        <f t="shared" si="40"/>
        <v>10</v>
      </c>
      <c r="BO31" s="80">
        <v>27</v>
      </c>
      <c r="BP31" s="80">
        <f t="shared" si="82"/>
        <v>4</v>
      </c>
      <c r="BQ31" s="81">
        <f t="shared" si="41"/>
        <v>25</v>
      </c>
      <c r="BR31" s="116">
        <f t="shared" si="42"/>
        <v>6</v>
      </c>
      <c r="BS31" s="79">
        <f t="shared" si="43"/>
        <v>16</v>
      </c>
      <c r="BT31" s="117">
        <f t="shared" si="44"/>
        <v>23</v>
      </c>
      <c r="BU31" s="118">
        <f t="shared" si="45"/>
        <v>11</v>
      </c>
      <c r="BV31" s="80">
        <v>27</v>
      </c>
      <c r="BW31" s="80">
        <f t="shared" si="83"/>
        <v>4</v>
      </c>
      <c r="BX31" s="81">
        <f t="shared" si="46"/>
        <v>24</v>
      </c>
      <c r="BY31" s="116">
        <f t="shared" si="84"/>
        <v>6</v>
      </c>
      <c r="BZ31" s="79">
        <f t="shared" si="47"/>
        <v>22</v>
      </c>
      <c r="CA31" s="117">
        <f t="shared" si="48"/>
        <v>24</v>
      </c>
      <c r="CB31" s="118">
        <f t="shared" si="49"/>
        <v>17</v>
      </c>
      <c r="CC31" s="80">
        <v>27</v>
      </c>
      <c r="CD31" s="80">
        <f t="shared" si="85"/>
        <v>3</v>
      </c>
      <c r="CE31" s="81">
        <f t="shared" si="50"/>
        <v>25</v>
      </c>
      <c r="CF31" s="116">
        <f t="shared" si="51"/>
        <v>4</v>
      </c>
      <c r="CG31" s="79">
        <f t="shared" si="52"/>
        <v>26</v>
      </c>
      <c r="CH31" s="117">
        <f t="shared" si="53"/>
        <v>26</v>
      </c>
      <c r="CI31" s="118">
        <f t="shared" si="54"/>
        <v>25.25</v>
      </c>
      <c r="CJ31" s="80">
        <v>27</v>
      </c>
      <c r="CK31" s="80">
        <f t="shared" si="86"/>
        <v>2</v>
      </c>
      <c r="CL31" s="81" t="str">
        <f t="shared" si="55"/>
        <v>n/s</v>
      </c>
      <c r="CM31" s="116">
        <f t="shared" si="56"/>
        <v>0</v>
      </c>
      <c r="CN31" s="79">
        <f t="shared" si="57"/>
        <v>26</v>
      </c>
      <c r="CO31" s="117">
        <f t="shared" si="58"/>
        <v>27</v>
      </c>
      <c r="CP31" s="118">
        <f t="shared" si="59"/>
        <v>26</v>
      </c>
      <c r="CQ31" s="80">
        <v>27</v>
      </c>
      <c r="CR31" s="80">
        <f t="shared" si="87"/>
        <v>-1</v>
      </c>
      <c r="CS31" s="81">
        <f t="shared" si="88"/>
        <v>20</v>
      </c>
      <c r="CT31" s="116">
        <f t="shared" si="60"/>
        <v>6</v>
      </c>
      <c r="CU31" s="79">
        <f t="shared" si="61"/>
        <v>32</v>
      </c>
      <c r="CV31" s="117">
        <f t="shared" si="62"/>
        <v>27</v>
      </c>
      <c r="CW31" s="118">
        <f t="shared" si="63"/>
        <v>32</v>
      </c>
      <c r="CX31" s="80">
        <v>27</v>
      </c>
      <c r="CY31" s="80">
        <f t="shared" si="89"/>
        <v>-1</v>
      </c>
      <c r="CZ31" s="81">
        <f t="shared" si="64"/>
        <v>21</v>
      </c>
      <c r="DA31" s="116">
        <f t="shared" si="92"/>
        <v>5</v>
      </c>
      <c r="DB31" s="79">
        <f t="shared" si="66"/>
        <v>37</v>
      </c>
      <c r="DC31" s="117">
        <f t="shared" si="67"/>
        <v>27</v>
      </c>
      <c r="DD31" s="118">
        <f t="shared" si="68"/>
        <v>37</v>
      </c>
      <c r="DE31" s="80">
        <v>27</v>
      </c>
      <c r="DF31" s="80">
        <f t="shared" si="90"/>
        <v>-1</v>
      </c>
      <c r="DG31" s="81">
        <f t="shared" si="69"/>
        <v>26</v>
      </c>
      <c r="DH31" s="116">
        <f t="shared" si="70"/>
        <v>0</v>
      </c>
      <c r="DI31" s="79">
        <f t="shared" si="71"/>
        <v>37</v>
      </c>
      <c r="DJ31" s="82">
        <f t="shared" si="72"/>
        <v>28</v>
      </c>
      <c r="DK31" s="118">
        <f t="shared" si="73"/>
        <v>46</v>
      </c>
      <c r="DL31" s="80">
        <v>27</v>
      </c>
      <c r="DM31" s="80">
        <f t="shared" si="91"/>
        <v>-1</v>
      </c>
      <c r="DN31" s="85">
        <f t="shared" si="74"/>
        <v>-4</v>
      </c>
      <c r="DO31" s="86"/>
      <c r="DP31" s="87">
        <f t="shared" si="75"/>
        <v>33</v>
      </c>
      <c r="DQ31" s="88">
        <f t="shared" si="96"/>
        <v>28</v>
      </c>
      <c r="DR31" s="89">
        <f t="shared" si="77"/>
        <v>187</v>
      </c>
      <c r="DS31" s="90">
        <f t="shared" si="78"/>
        <v>38.25</v>
      </c>
      <c r="DT31" s="84">
        <v>27</v>
      </c>
      <c r="DU31" s="84">
        <v>1</v>
      </c>
      <c r="DV31" s="82">
        <f t="shared" si="95"/>
        <v>28</v>
      </c>
      <c r="DW31" s="157">
        <v>11</v>
      </c>
      <c r="DX31" s="91" t="str">
        <f t="shared" si="80"/>
        <v>Юрий Шульга</v>
      </c>
      <c r="DY31" s="92">
        <f t="shared" si="81"/>
        <v>16</v>
      </c>
    </row>
    <row r="32" spans="1:129">
      <c r="A32" s="60">
        <v>28</v>
      </c>
      <c r="B32" s="47" t="s">
        <v>107</v>
      </c>
      <c r="C32" s="97">
        <v>16.7</v>
      </c>
      <c r="D32" s="97">
        <v>5.8</v>
      </c>
      <c r="E32" s="97">
        <v>16.399999999999999</v>
      </c>
      <c r="F32" s="97">
        <v>5.95</v>
      </c>
      <c r="G32" s="97">
        <v>14.3</v>
      </c>
      <c r="H32" s="97">
        <v>2.1</v>
      </c>
      <c r="I32" s="98">
        <v>12.7</v>
      </c>
      <c r="J32" s="99">
        <f t="shared" si="0"/>
        <v>1046.5695084200001</v>
      </c>
      <c r="K32" s="100">
        <f t="shared" si="1"/>
        <v>61.806736214578528</v>
      </c>
      <c r="L32" s="101">
        <f t="shared" si="94"/>
        <v>3.0903368107289264</v>
      </c>
      <c r="M32" s="47"/>
      <c r="N32" t="s">
        <v>126</v>
      </c>
      <c r="O32" t="s">
        <v>127</v>
      </c>
      <c r="P32" s="68">
        <f t="shared" si="93"/>
        <v>64.897073025307449</v>
      </c>
      <c r="Q32" s="69">
        <v>1</v>
      </c>
      <c r="R32" s="69" t="s">
        <v>110</v>
      </c>
      <c r="S32" s="70">
        <v>17</v>
      </c>
      <c r="T32" s="71">
        <f t="shared" si="3"/>
        <v>0.99320903894132406</v>
      </c>
      <c r="U32" s="71">
        <f t="shared" si="4"/>
        <v>0.99398212324268287</v>
      </c>
      <c r="V32" s="126">
        <f t="shared" si="5"/>
        <v>0.9948239055053868</v>
      </c>
      <c r="W32" s="72">
        <v>0.64423611111111112</v>
      </c>
      <c r="X32" s="73">
        <f t="shared" si="6"/>
        <v>0.18937500000000002</v>
      </c>
      <c r="Y32" s="74">
        <f t="shared" si="7"/>
        <v>6</v>
      </c>
      <c r="Z32" s="73">
        <f t="shared" si="8"/>
        <v>0.18839477710508265</v>
      </c>
      <c r="AA32" s="74">
        <f t="shared" si="9"/>
        <v>7</v>
      </c>
      <c r="AB32" s="127">
        <v>0.6962962962962963</v>
      </c>
      <c r="AC32" s="73">
        <f t="shared" si="10"/>
        <v>0.14560185185185182</v>
      </c>
      <c r="AD32" s="74">
        <f t="shared" si="11"/>
        <v>18</v>
      </c>
      <c r="AE32" s="73">
        <f t="shared" si="12"/>
        <v>0.14484820290807596</v>
      </c>
      <c r="AF32" s="76">
        <f t="shared" si="13"/>
        <v>17</v>
      </c>
      <c r="AG32" s="75">
        <v>0.78386574074074078</v>
      </c>
      <c r="AH32" s="73">
        <f t="shared" si="14"/>
        <v>0.32553240740740746</v>
      </c>
      <c r="AI32" s="74">
        <f t="shared" si="15"/>
        <v>17</v>
      </c>
      <c r="AJ32" s="73">
        <f t="shared" si="16"/>
        <v>0.32357339349911696</v>
      </c>
      <c r="AK32" s="74">
        <f t="shared" si="17"/>
        <v>17</v>
      </c>
      <c r="AL32" s="127">
        <v>0.54070601851851852</v>
      </c>
      <c r="AM32" s="73">
        <f t="shared" si="18"/>
        <v>9.2789351851851831E-2</v>
      </c>
      <c r="AN32" s="74">
        <f t="shared" si="19"/>
        <v>10</v>
      </c>
      <c r="AO32" s="73">
        <f t="shared" si="20"/>
        <v>9.230906539857274E-2</v>
      </c>
      <c r="AP32" s="74">
        <f t="shared" si="21"/>
        <v>9</v>
      </c>
      <c r="AQ32" s="127">
        <v>0.62159722222222225</v>
      </c>
      <c r="AR32" s="73">
        <f t="shared" si="22"/>
        <v>0.20145833333333335</v>
      </c>
      <c r="AS32" s="74">
        <f t="shared" si="23"/>
        <v>14</v>
      </c>
      <c r="AT32" s="73">
        <f t="shared" si="24"/>
        <v>0.20041556596327273</v>
      </c>
      <c r="AU32" s="74">
        <f t="shared" si="25"/>
        <v>12</v>
      </c>
      <c r="AV32" s="72">
        <v>0.80848379629629619</v>
      </c>
      <c r="AW32" s="73">
        <f t="shared" si="26"/>
        <v>0.12792824074074072</v>
      </c>
      <c r="AX32" s="74">
        <f t="shared" si="27"/>
        <v>10</v>
      </c>
      <c r="AY32" s="73">
        <f t="shared" si="28"/>
        <v>0.12715838435418253</v>
      </c>
      <c r="AZ32" s="74">
        <f t="shared" si="29"/>
        <v>9</v>
      </c>
      <c r="BA32" s="127">
        <v>0.70550925925925922</v>
      </c>
      <c r="BB32" s="73">
        <f t="shared" si="30"/>
        <v>6.6620370370370274E-2</v>
      </c>
      <c r="BC32" s="74">
        <f t="shared" si="31"/>
        <v>11</v>
      </c>
      <c r="BD32" s="73">
        <f t="shared" si="32"/>
        <v>6.6275537038067114E-2</v>
      </c>
      <c r="BE32" s="74">
        <f t="shared" si="33"/>
        <v>10</v>
      </c>
      <c r="BF32" s="127">
        <v>0.59166666666666667</v>
      </c>
      <c r="BG32" s="73">
        <f t="shared" si="34"/>
        <v>0.20277777777777778</v>
      </c>
      <c r="BH32" s="74">
        <f t="shared" si="35"/>
        <v>7</v>
      </c>
      <c r="BI32" s="73">
        <f t="shared" si="36"/>
        <v>0.20140072178532406</v>
      </c>
      <c r="BJ32" s="74">
        <f t="shared" si="37"/>
        <v>5</v>
      </c>
      <c r="BK32" s="173"/>
      <c r="BL32" s="77">
        <f t="shared" si="38"/>
        <v>17</v>
      </c>
      <c r="BM32" s="81">
        <f t="shared" si="39"/>
        <v>7</v>
      </c>
      <c r="BN32" s="116">
        <f t="shared" si="40"/>
        <v>24</v>
      </c>
      <c r="BO32" s="80">
        <v>28</v>
      </c>
      <c r="BP32" s="80">
        <f t="shared" si="82"/>
        <v>3</v>
      </c>
      <c r="BQ32" s="81">
        <f t="shared" si="41"/>
        <v>17</v>
      </c>
      <c r="BR32" s="133">
        <f>IF(ISNUMBER(BQ32),VLOOKUP(BQ32,$BV$5:$BW$44,2),IF(ISTEXT(BQ32),IF((BQ32="n/f"),0.25,0)," "))-BQ45*0.1</f>
        <v>11</v>
      </c>
      <c r="BS32" s="79">
        <f t="shared" si="43"/>
        <v>35</v>
      </c>
      <c r="BT32" s="117">
        <f t="shared" si="44"/>
        <v>12</v>
      </c>
      <c r="BU32" s="118">
        <f t="shared" si="45"/>
        <v>7</v>
      </c>
      <c r="BV32" s="80">
        <v>28</v>
      </c>
      <c r="BW32" s="80">
        <f t="shared" si="83"/>
        <v>3</v>
      </c>
      <c r="BX32" s="81">
        <f t="shared" si="46"/>
        <v>17</v>
      </c>
      <c r="BY32" s="116">
        <f t="shared" si="84"/>
        <v>13</v>
      </c>
      <c r="BZ32" s="79">
        <f t="shared" si="47"/>
        <v>48</v>
      </c>
      <c r="CA32" s="117">
        <f t="shared" si="48"/>
        <v>13</v>
      </c>
      <c r="CB32" s="118">
        <f t="shared" si="49"/>
        <v>16.25</v>
      </c>
      <c r="CC32" s="80">
        <v>28</v>
      </c>
      <c r="CD32" s="80">
        <f t="shared" si="85"/>
        <v>2</v>
      </c>
      <c r="CE32" s="81">
        <f t="shared" si="50"/>
        <v>9</v>
      </c>
      <c r="CF32" s="116">
        <f t="shared" si="51"/>
        <v>20</v>
      </c>
      <c r="CG32" s="79">
        <f t="shared" si="52"/>
        <v>68</v>
      </c>
      <c r="CH32" s="117">
        <f t="shared" si="53"/>
        <v>11</v>
      </c>
      <c r="CI32" s="118">
        <f t="shared" si="54"/>
        <v>23.25</v>
      </c>
      <c r="CJ32" s="80">
        <v>28</v>
      </c>
      <c r="CK32" s="80">
        <f t="shared" si="86"/>
        <v>1</v>
      </c>
      <c r="CL32" s="81">
        <f t="shared" si="55"/>
        <v>12</v>
      </c>
      <c r="CM32" s="116">
        <f t="shared" si="56"/>
        <v>14</v>
      </c>
      <c r="CN32" s="79">
        <f t="shared" si="57"/>
        <v>82</v>
      </c>
      <c r="CO32" s="117">
        <f t="shared" si="58"/>
        <v>12</v>
      </c>
      <c r="CP32" s="118">
        <f t="shared" si="59"/>
        <v>26</v>
      </c>
      <c r="CQ32" s="80">
        <v>28</v>
      </c>
      <c r="CR32" s="80">
        <f t="shared" si="87"/>
        <v>-2</v>
      </c>
      <c r="CS32" s="81">
        <f t="shared" si="88"/>
        <v>9</v>
      </c>
      <c r="CT32" s="116">
        <f t="shared" si="60"/>
        <v>17</v>
      </c>
      <c r="CU32" s="79">
        <f t="shared" si="61"/>
        <v>99</v>
      </c>
      <c r="CV32" s="117">
        <f t="shared" si="62"/>
        <v>12</v>
      </c>
      <c r="CW32" s="118">
        <f t="shared" si="63"/>
        <v>29.5</v>
      </c>
      <c r="CX32" s="80">
        <v>28</v>
      </c>
      <c r="CY32" s="80">
        <f t="shared" si="89"/>
        <v>-2</v>
      </c>
      <c r="CZ32" s="81">
        <f t="shared" si="64"/>
        <v>10</v>
      </c>
      <c r="DA32" s="116">
        <f t="shared" si="92"/>
        <v>16</v>
      </c>
      <c r="DB32" s="79">
        <f t="shared" si="66"/>
        <v>115</v>
      </c>
      <c r="DC32" s="117">
        <f t="shared" si="67"/>
        <v>11</v>
      </c>
      <c r="DD32" s="118">
        <f t="shared" si="68"/>
        <v>32.5</v>
      </c>
      <c r="DE32" s="80">
        <v>28</v>
      </c>
      <c r="DF32" s="80">
        <f t="shared" si="90"/>
        <v>-2</v>
      </c>
      <c r="DG32" s="81">
        <f t="shared" si="69"/>
        <v>5</v>
      </c>
      <c r="DH32" s="116">
        <f t="shared" si="70"/>
        <v>21</v>
      </c>
      <c r="DI32" s="79">
        <f t="shared" si="71"/>
        <v>136</v>
      </c>
      <c r="DJ32" s="82">
        <f t="shared" si="72"/>
        <v>11</v>
      </c>
      <c r="DK32" s="118">
        <f t="shared" si="73"/>
        <v>37</v>
      </c>
      <c r="DL32" s="80">
        <v>28</v>
      </c>
      <c r="DM32" s="80">
        <f t="shared" si="91"/>
        <v>-2</v>
      </c>
      <c r="DN32" s="85">
        <f t="shared" si="74"/>
        <v>-11</v>
      </c>
      <c r="DO32" s="86"/>
      <c r="DP32" s="87">
        <f t="shared" si="75"/>
        <v>125</v>
      </c>
      <c r="DQ32" s="88">
        <f t="shared" si="96"/>
        <v>11</v>
      </c>
      <c r="DR32" s="89">
        <f t="shared" si="77"/>
        <v>86</v>
      </c>
      <c r="DS32" s="90">
        <f t="shared" si="78"/>
        <v>33</v>
      </c>
      <c r="DT32" s="84">
        <v>28</v>
      </c>
      <c r="DU32" s="84">
        <v>1</v>
      </c>
      <c r="DV32" s="82">
        <f t="shared" si="95"/>
        <v>11</v>
      </c>
      <c r="DW32" s="157">
        <v>2</v>
      </c>
      <c r="DX32" s="91" t="str">
        <f t="shared" si="80"/>
        <v>Виктор Минаев</v>
      </c>
      <c r="DY32" s="92">
        <f t="shared" si="81"/>
        <v>17</v>
      </c>
    </row>
    <row r="33" spans="1:129" s="96" customFormat="1">
      <c r="A33" s="60">
        <v>29</v>
      </c>
      <c r="B33" s="47" t="s">
        <v>107</v>
      </c>
      <c r="C33" s="97">
        <v>16.7</v>
      </c>
      <c r="D33" s="97">
        <v>5.8</v>
      </c>
      <c r="E33" s="97">
        <v>16.399999999999999</v>
      </c>
      <c r="F33" s="97">
        <v>5.95</v>
      </c>
      <c r="G33" s="97">
        <v>14.3</v>
      </c>
      <c r="H33" s="97">
        <v>2.1</v>
      </c>
      <c r="I33" s="98">
        <v>12.7</v>
      </c>
      <c r="J33" s="99">
        <f t="shared" si="0"/>
        <v>1046.5695084200001</v>
      </c>
      <c r="K33" s="100">
        <f t="shared" si="1"/>
        <v>61.806736214578528</v>
      </c>
      <c r="L33" s="101">
        <f t="shared" si="94"/>
        <v>3.0903368107289264</v>
      </c>
      <c r="M33" s="47"/>
      <c r="N33" t="s">
        <v>128</v>
      </c>
      <c r="O33" t="s">
        <v>129</v>
      </c>
      <c r="P33" s="68">
        <f t="shared" si="93"/>
        <v>64.897073025307449</v>
      </c>
      <c r="Q33" s="69">
        <v>1</v>
      </c>
      <c r="R33" s="69" t="s">
        <v>110</v>
      </c>
      <c r="S33" s="70">
        <v>18</v>
      </c>
      <c r="T33" s="71">
        <f t="shared" si="3"/>
        <v>0.99320903894132406</v>
      </c>
      <c r="U33" s="71">
        <f t="shared" si="4"/>
        <v>0.99398212324268287</v>
      </c>
      <c r="V33" s="126">
        <f t="shared" si="5"/>
        <v>0.9948239055053868</v>
      </c>
      <c r="W33" s="72" t="s">
        <v>84</v>
      </c>
      <c r="X33" s="73" t="str">
        <f t="shared" si="6"/>
        <v xml:space="preserve"> </v>
      </c>
      <c r="Y33" s="74" t="str">
        <f t="shared" si="7"/>
        <v>n/f</v>
      </c>
      <c r="Z33" s="73" t="str">
        <f t="shared" si="8"/>
        <v xml:space="preserve"> </v>
      </c>
      <c r="AA33" s="74" t="str">
        <f t="shared" si="9"/>
        <v>n/f</v>
      </c>
      <c r="AB33" s="127">
        <v>0.68648148148148147</v>
      </c>
      <c r="AC33" s="73">
        <f t="shared" si="10"/>
        <v>0.13578703703703698</v>
      </c>
      <c r="AD33" s="74">
        <f t="shared" si="11"/>
        <v>14</v>
      </c>
      <c r="AE33" s="73">
        <f t="shared" si="12"/>
        <v>0.13508419050218973</v>
      </c>
      <c r="AF33" s="74">
        <f t="shared" si="13"/>
        <v>13</v>
      </c>
      <c r="AG33" s="75">
        <v>0.71434027777777775</v>
      </c>
      <c r="AH33" s="73">
        <f t="shared" si="14"/>
        <v>0.25600694444444444</v>
      </c>
      <c r="AI33" s="74">
        <f t="shared" si="15"/>
        <v>8</v>
      </c>
      <c r="AJ33" s="73">
        <f t="shared" si="16"/>
        <v>0.25446632620376042</v>
      </c>
      <c r="AK33" s="74">
        <f t="shared" si="17"/>
        <v>5</v>
      </c>
      <c r="AL33" s="127">
        <v>0.54950231481481482</v>
      </c>
      <c r="AM33" s="73">
        <f t="shared" si="18"/>
        <v>0.10158564814814813</v>
      </c>
      <c r="AN33" s="74">
        <f t="shared" si="19"/>
        <v>19</v>
      </c>
      <c r="AO33" s="73">
        <f t="shared" si="20"/>
        <v>0.10105983123403679</v>
      </c>
      <c r="AP33" s="74">
        <f t="shared" si="21"/>
        <v>20</v>
      </c>
      <c r="AQ33" s="127">
        <v>0.62274305555555554</v>
      </c>
      <c r="AR33" s="73">
        <f t="shared" si="22"/>
        <v>0.20260416666666664</v>
      </c>
      <c r="AS33" s="74">
        <f t="shared" si="23"/>
        <v>15</v>
      </c>
      <c r="AT33" s="73">
        <f t="shared" si="24"/>
        <v>0.2015554683549976</v>
      </c>
      <c r="AU33" s="74">
        <f t="shared" si="25"/>
        <v>15</v>
      </c>
      <c r="AV33" s="72">
        <v>0.82972222222222214</v>
      </c>
      <c r="AW33" s="73">
        <f t="shared" si="26"/>
        <v>0.14916666666666667</v>
      </c>
      <c r="AX33" s="74">
        <f t="shared" si="27"/>
        <v>17</v>
      </c>
      <c r="AY33" s="73">
        <f t="shared" si="28"/>
        <v>0.14826900005036686</v>
      </c>
      <c r="AZ33" s="74">
        <f t="shared" si="29"/>
        <v>19</v>
      </c>
      <c r="BA33" s="127">
        <v>0.70577546296296301</v>
      </c>
      <c r="BB33" s="73">
        <f t="shared" si="30"/>
        <v>6.6886574074074057E-2</v>
      </c>
      <c r="BC33" s="74">
        <f t="shared" si="31"/>
        <v>15</v>
      </c>
      <c r="BD33" s="73">
        <f t="shared" si="32"/>
        <v>6.6540362846245704E-2</v>
      </c>
      <c r="BE33" s="74">
        <f t="shared" si="33"/>
        <v>11</v>
      </c>
      <c r="BF33" s="127">
        <v>0.62170138888888882</v>
      </c>
      <c r="BG33" s="73">
        <f t="shared" si="34"/>
        <v>0.23281249999999992</v>
      </c>
      <c r="BH33" s="74">
        <f t="shared" si="35"/>
        <v>24</v>
      </c>
      <c r="BI33" s="73">
        <f t="shared" si="36"/>
        <v>0.23123147937852692</v>
      </c>
      <c r="BJ33" s="74">
        <f t="shared" si="37"/>
        <v>24</v>
      </c>
      <c r="BK33" s="173"/>
      <c r="BL33" s="77">
        <f t="shared" si="38"/>
        <v>18</v>
      </c>
      <c r="BM33" s="81" t="str">
        <f t="shared" si="39"/>
        <v>n/f</v>
      </c>
      <c r="BN33" s="116">
        <f t="shared" si="40"/>
        <v>0.25</v>
      </c>
      <c r="BO33" s="80">
        <v>29</v>
      </c>
      <c r="BP33" s="80">
        <f t="shared" si="82"/>
        <v>2</v>
      </c>
      <c r="BQ33" s="81">
        <f t="shared" si="41"/>
        <v>13</v>
      </c>
      <c r="BR33" s="116">
        <f t="shared" ref="BR33:BR44" si="97">IF(ISNUMBER(BQ33),VLOOKUP(BQ33,$BV$5:$BW$44,2),IF(ISTEXT(BQ33),IF((BQ33="n/f"),0.25,0)," "))</f>
        <v>18</v>
      </c>
      <c r="BS33" s="79">
        <f t="shared" si="43"/>
        <v>18.25</v>
      </c>
      <c r="BT33" s="117">
        <f t="shared" si="44"/>
        <v>22</v>
      </c>
      <c r="BU33" s="118">
        <f t="shared" si="45"/>
        <v>6.25</v>
      </c>
      <c r="BV33" s="80">
        <v>29</v>
      </c>
      <c r="BW33" s="80">
        <f t="shared" si="83"/>
        <v>2</v>
      </c>
      <c r="BX33" s="81">
        <f t="shared" si="46"/>
        <v>5</v>
      </c>
      <c r="BY33" s="116">
        <f t="shared" si="84"/>
        <v>25</v>
      </c>
      <c r="BZ33" s="79">
        <f t="shared" si="47"/>
        <v>43.25</v>
      </c>
      <c r="CA33" s="117">
        <f t="shared" si="48"/>
        <v>15</v>
      </c>
      <c r="CB33" s="118">
        <f t="shared" si="49"/>
        <v>11.25</v>
      </c>
      <c r="CC33" s="80">
        <v>29</v>
      </c>
      <c r="CD33" s="80">
        <f t="shared" si="85"/>
        <v>1</v>
      </c>
      <c r="CE33" s="81">
        <f t="shared" si="50"/>
        <v>20</v>
      </c>
      <c r="CF33" s="116">
        <f t="shared" si="51"/>
        <v>9</v>
      </c>
      <c r="CG33" s="79">
        <f t="shared" si="52"/>
        <v>52.25</v>
      </c>
      <c r="CH33" s="117">
        <f t="shared" si="53"/>
        <v>17</v>
      </c>
      <c r="CI33" s="118">
        <f t="shared" si="54"/>
        <v>20</v>
      </c>
      <c r="CJ33" s="80">
        <v>29</v>
      </c>
      <c r="CK33" s="80">
        <f t="shared" si="86"/>
        <v>0</v>
      </c>
      <c r="CL33" s="81">
        <f t="shared" si="55"/>
        <v>15</v>
      </c>
      <c r="CM33" s="116">
        <f t="shared" si="56"/>
        <v>11</v>
      </c>
      <c r="CN33" s="79">
        <f t="shared" si="57"/>
        <v>63.25</v>
      </c>
      <c r="CO33" s="117">
        <f t="shared" si="58"/>
        <v>16</v>
      </c>
      <c r="CP33" s="118">
        <f t="shared" si="59"/>
        <v>23.25</v>
      </c>
      <c r="CQ33" s="80">
        <v>29</v>
      </c>
      <c r="CR33" s="80">
        <f t="shared" si="87"/>
        <v>-3</v>
      </c>
      <c r="CS33" s="81">
        <f t="shared" si="88"/>
        <v>19</v>
      </c>
      <c r="CT33" s="116">
        <f t="shared" si="60"/>
        <v>7</v>
      </c>
      <c r="CU33" s="79">
        <f t="shared" si="61"/>
        <v>70.25</v>
      </c>
      <c r="CV33" s="117">
        <f t="shared" si="62"/>
        <v>17</v>
      </c>
      <c r="CW33" s="118">
        <f t="shared" si="63"/>
        <v>23.25</v>
      </c>
      <c r="CX33" s="80">
        <v>29</v>
      </c>
      <c r="CY33" s="80">
        <f t="shared" si="89"/>
        <v>-3</v>
      </c>
      <c r="CZ33" s="81">
        <f t="shared" si="64"/>
        <v>11</v>
      </c>
      <c r="DA33" s="116">
        <f t="shared" si="92"/>
        <v>15</v>
      </c>
      <c r="DB33" s="79">
        <f t="shared" si="66"/>
        <v>85.25</v>
      </c>
      <c r="DC33" s="117">
        <f t="shared" si="67"/>
        <v>14</v>
      </c>
      <c r="DD33" s="118">
        <f t="shared" si="68"/>
        <v>23.25</v>
      </c>
      <c r="DE33" s="80">
        <v>29</v>
      </c>
      <c r="DF33" s="80">
        <f t="shared" si="90"/>
        <v>-3</v>
      </c>
      <c r="DG33" s="81">
        <f t="shared" si="69"/>
        <v>24</v>
      </c>
      <c r="DH33" s="116">
        <f t="shared" si="70"/>
        <v>2</v>
      </c>
      <c r="DI33" s="79">
        <f t="shared" si="71"/>
        <v>87.25</v>
      </c>
      <c r="DJ33" s="82">
        <f t="shared" si="72"/>
        <v>16</v>
      </c>
      <c r="DK33" s="118">
        <f t="shared" si="73"/>
        <v>24.25</v>
      </c>
      <c r="DL33" s="80">
        <v>29</v>
      </c>
      <c r="DM33" s="80">
        <f t="shared" si="91"/>
        <v>-3</v>
      </c>
      <c r="DN33" s="85">
        <f t="shared" si="74"/>
        <v>-0.25</v>
      </c>
      <c r="DO33" s="86"/>
      <c r="DP33" s="87">
        <f t="shared" si="75"/>
        <v>87</v>
      </c>
      <c r="DQ33" s="88">
        <f t="shared" si="96"/>
        <v>15</v>
      </c>
      <c r="DR33" s="89">
        <f t="shared" si="77"/>
        <v>137</v>
      </c>
      <c r="DS33" s="90">
        <f t="shared" si="78"/>
        <v>24</v>
      </c>
      <c r="DT33" s="84">
        <v>29</v>
      </c>
      <c r="DU33" s="84">
        <v>1</v>
      </c>
      <c r="DV33" s="82">
        <f t="shared" si="95"/>
        <v>15</v>
      </c>
      <c r="DW33" s="157">
        <v>4</v>
      </c>
      <c r="DX33" s="91" t="str">
        <f t="shared" si="80"/>
        <v xml:space="preserve">Сергей Титов </v>
      </c>
      <c r="DY33" s="92">
        <f t="shared" si="81"/>
        <v>18</v>
      </c>
    </row>
    <row r="34" spans="1:129" s="96" customFormat="1">
      <c r="A34" s="60">
        <v>30</v>
      </c>
      <c r="B34" s="47" t="s">
        <v>107</v>
      </c>
      <c r="C34" s="97">
        <v>16.7</v>
      </c>
      <c r="D34" s="97">
        <v>5.8</v>
      </c>
      <c r="E34" s="97">
        <v>16.399999999999999</v>
      </c>
      <c r="F34" s="97">
        <v>5.95</v>
      </c>
      <c r="G34" s="97">
        <v>14.3</v>
      </c>
      <c r="H34" s="97">
        <v>2.1</v>
      </c>
      <c r="I34" s="98">
        <v>12.7</v>
      </c>
      <c r="J34" s="99">
        <f t="shared" si="0"/>
        <v>1046.5695084200001</v>
      </c>
      <c r="K34" s="100">
        <f t="shared" si="1"/>
        <v>61.806736214578528</v>
      </c>
      <c r="L34" s="101">
        <f t="shared" si="94"/>
        <v>3.0903368107289264</v>
      </c>
      <c r="M34" s="47"/>
      <c r="N34" t="s">
        <v>130</v>
      </c>
      <c r="O34" t="s">
        <v>131</v>
      </c>
      <c r="P34" s="68">
        <f t="shared" si="93"/>
        <v>64.897073025307449</v>
      </c>
      <c r="Q34" s="69">
        <v>1</v>
      </c>
      <c r="R34" s="69" t="s">
        <v>110</v>
      </c>
      <c r="S34" s="70">
        <v>19</v>
      </c>
      <c r="T34" s="71">
        <f t="shared" si="3"/>
        <v>0.99320903894132406</v>
      </c>
      <c r="U34" s="71">
        <f t="shared" si="4"/>
        <v>0.99398212324268287</v>
      </c>
      <c r="V34" s="126">
        <f t="shared" si="5"/>
        <v>0.9948239055053868</v>
      </c>
      <c r="W34" s="72">
        <v>0.65122685185185181</v>
      </c>
      <c r="X34" s="73">
        <f t="shared" si="6"/>
        <v>0.1963657407407407</v>
      </c>
      <c r="Y34" s="74">
        <f t="shared" si="7"/>
        <v>17</v>
      </c>
      <c r="Z34" s="73">
        <f t="shared" si="8"/>
        <v>0.1953493331111619</v>
      </c>
      <c r="AA34" s="74">
        <f t="shared" si="9"/>
        <v>14</v>
      </c>
      <c r="AB34" s="127">
        <v>0.69493055555555561</v>
      </c>
      <c r="AC34" s="73">
        <f t="shared" si="10"/>
        <v>0.14423611111111112</v>
      </c>
      <c r="AD34" s="74">
        <f t="shared" si="11"/>
        <v>15</v>
      </c>
      <c r="AE34" s="73">
        <f t="shared" si="12"/>
        <v>0.14348953137046447</v>
      </c>
      <c r="AF34" s="74">
        <f t="shared" si="13"/>
        <v>15</v>
      </c>
      <c r="AG34" s="75">
        <v>0.80168981481481483</v>
      </c>
      <c r="AH34" s="73">
        <f t="shared" si="14"/>
        <v>0.34335648148148151</v>
      </c>
      <c r="AI34" s="74">
        <f t="shared" si="15"/>
        <v>27</v>
      </c>
      <c r="AJ34" s="73">
        <f t="shared" si="16"/>
        <v>0.3412902044920999</v>
      </c>
      <c r="AK34" s="74">
        <f t="shared" si="17"/>
        <v>27</v>
      </c>
      <c r="AL34" s="127">
        <v>0.55371527777777774</v>
      </c>
      <c r="AM34" s="73">
        <f t="shared" si="18"/>
        <v>0.10579861111111105</v>
      </c>
      <c r="AN34" s="74">
        <f t="shared" si="19"/>
        <v>24</v>
      </c>
      <c r="AO34" s="73">
        <f t="shared" si="20"/>
        <v>0.1052509875026011</v>
      </c>
      <c r="AP34" s="74">
        <f t="shared" si="21"/>
        <v>23</v>
      </c>
      <c r="AQ34" s="127" t="s">
        <v>84</v>
      </c>
      <c r="AR34" s="73" t="str">
        <f t="shared" si="22"/>
        <v xml:space="preserve"> </v>
      </c>
      <c r="AS34" s="74" t="str">
        <f t="shared" si="23"/>
        <v>n/f</v>
      </c>
      <c r="AT34" s="73" t="str">
        <f t="shared" si="24"/>
        <v xml:space="preserve"> </v>
      </c>
      <c r="AU34" s="74" t="str">
        <f t="shared" si="25"/>
        <v>n/f</v>
      </c>
      <c r="AV34" s="72">
        <v>0.8322222222222222</v>
      </c>
      <c r="AW34" s="73">
        <f t="shared" si="26"/>
        <v>0.15166666666666673</v>
      </c>
      <c r="AX34" s="74">
        <f t="shared" si="27"/>
        <v>22</v>
      </c>
      <c r="AY34" s="73">
        <f t="shared" si="28"/>
        <v>0.15075395535847363</v>
      </c>
      <c r="AZ34" s="74">
        <f t="shared" si="29"/>
        <v>22</v>
      </c>
      <c r="BA34" s="127">
        <v>0.70468750000000002</v>
      </c>
      <c r="BB34" s="73">
        <f t="shared" si="30"/>
        <v>6.5798611111111072E-2</v>
      </c>
      <c r="BC34" s="74">
        <f t="shared" si="31"/>
        <v>8</v>
      </c>
      <c r="BD34" s="73">
        <f t="shared" si="32"/>
        <v>6.5458031282385656E-2</v>
      </c>
      <c r="BE34" s="74">
        <f t="shared" si="33"/>
        <v>8</v>
      </c>
      <c r="BF34" s="127">
        <v>0.60081018518518514</v>
      </c>
      <c r="BG34" s="73">
        <f t="shared" si="34"/>
        <v>0.21192129629629625</v>
      </c>
      <c r="BH34" s="74">
        <f t="shared" si="35"/>
        <v>15</v>
      </c>
      <c r="BI34" s="73">
        <f t="shared" si="36"/>
        <v>0.21048214702564397</v>
      </c>
      <c r="BJ34" s="74">
        <f t="shared" si="37"/>
        <v>13</v>
      </c>
      <c r="BK34" s="173"/>
      <c r="BL34" s="77">
        <f t="shared" si="38"/>
        <v>19</v>
      </c>
      <c r="BM34" s="81">
        <f t="shared" si="39"/>
        <v>14</v>
      </c>
      <c r="BN34" s="116">
        <f t="shared" si="40"/>
        <v>17</v>
      </c>
      <c r="BO34" s="80">
        <v>30</v>
      </c>
      <c r="BP34" s="80">
        <f t="shared" si="82"/>
        <v>1</v>
      </c>
      <c r="BQ34" s="81">
        <f t="shared" si="41"/>
        <v>15</v>
      </c>
      <c r="BR34" s="116">
        <f t="shared" si="97"/>
        <v>16</v>
      </c>
      <c r="BS34" s="79">
        <f t="shared" si="43"/>
        <v>33</v>
      </c>
      <c r="BT34" s="117">
        <f t="shared" si="44"/>
        <v>14</v>
      </c>
      <c r="BU34" s="118">
        <f t="shared" si="45"/>
        <v>3.25</v>
      </c>
      <c r="BV34" s="80">
        <v>30</v>
      </c>
      <c r="BW34" s="80">
        <f t="shared" si="83"/>
        <v>1</v>
      </c>
      <c r="BX34" s="81">
        <f t="shared" si="46"/>
        <v>27</v>
      </c>
      <c r="BY34" s="116">
        <f t="shared" si="84"/>
        <v>3</v>
      </c>
      <c r="BZ34" s="79">
        <f t="shared" si="47"/>
        <v>36</v>
      </c>
      <c r="CA34" s="117">
        <f t="shared" si="48"/>
        <v>22</v>
      </c>
      <c r="CB34" s="118">
        <f t="shared" si="49"/>
        <v>7</v>
      </c>
      <c r="CC34" s="80">
        <v>30</v>
      </c>
      <c r="CD34" s="80">
        <f t="shared" si="85"/>
        <v>0</v>
      </c>
      <c r="CE34" s="81">
        <f t="shared" si="50"/>
        <v>23</v>
      </c>
      <c r="CF34" s="116">
        <f t="shared" si="51"/>
        <v>6</v>
      </c>
      <c r="CG34" s="79">
        <f t="shared" si="52"/>
        <v>42</v>
      </c>
      <c r="CH34" s="117">
        <f t="shared" si="53"/>
        <v>20</v>
      </c>
      <c r="CI34" s="118">
        <f t="shared" si="54"/>
        <v>7</v>
      </c>
      <c r="CJ34" s="80">
        <v>30</v>
      </c>
      <c r="CK34" s="80">
        <f t="shared" si="86"/>
        <v>-1</v>
      </c>
      <c r="CL34" s="81" t="str">
        <f t="shared" si="55"/>
        <v>n/f</v>
      </c>
      <c r="CM34" s="116">
        <f t="shared" si="56"/>
        <v>0.25</v>
      </c>
      <c r="CN34" s="79">
        <f t="shared" si="57"/>
        <v>42.25</v>
      </c>
      <c r="CO34" s="117">
        <f t="shared" si="58"/>
        <v>23</v>
      </c>
      <c r="CP34" s="118">
        <f t="shared" si="59"/>
        <v>7</v>
      </c>
      <c r="CQ34" s="80">
        <v>30</v>
      </c>
      <c r="CR34" s="80">
        <f t="shared" si="87"/>
        <v>-4</v>
      </c>
      <c r="CS34" s="81">
        <f t="shared" si="88"/>
        <v>22</v>
      </c>
      <c r="CT34" s="116">
        <f t="shared" si="60"/>
        <v>4</v>
      </c>
      <c r="CU34" s="79">
        <f t="shared" si="61"/>
        <v>46.25</v>
      </c>
      <c r="CV34" s="117">
        <f t="shared" si="62"/>
        <v>24</v>
      </c>
      <c r="CW34" s="118">
        <f t="shared" si="63"/>
        <v>7</v>
      </c>
      <c r="CX34" s="80">
        <v>30</v>
      </c>
      <c r="CY34" s="80">
        <f t="shared" si="89"/>
        <v>-4</v>
      </c>
      <c r="CZ34" s="81">
        <f t="shared" si="64"/>
        <v>8</v>
      </c>
      <c r="DA34" s="116">
        <f t="shared" si="92"/>
        <v>18</v>
      </c>
      <c r="DB34" s="79">
        <f t="shared" si="66"/>
        <v>64.25</v>
      </c>
      <c r="DC34" s="117">
        <f t="shared" si="67"/>
        <v>22</v>
      </c>
      <c r="DD34" s="118">
        <f t="shared" si="68"/>
        <v>7</v>
      </c>
      <c r="DE34" s="80">
        <v>30</v>
      </c>
      <c r="DF34" s="80">
        <f t="shared" si="90"/>
        <v>-4</v>
      </c>
      <c r="DG34" s="81">
        <f t="shared" si="69"/>
        <v>13</v>
      </c>
      <c r="DH34" s="116">
        <f t="shared" si="70"/>
        <v>13</v>
      </c>
      <c r="DI34" s="79">
        <f t="shared" si="71"/>
        <v>77.25</v>
      </c>
      <c r="DJ34" s="82">
        <f t="shared" si="72"/>
        <v>21</v>
      </c>
      <c r="DK34" s="118">
        <f t="shared" si="73"/>
        <v>7</v>
      </c>
      <c r="DL34" s="80">
        <v>30</v>
      </c>
      <c r="DM34" s="80">
        <f t="shared" si="91"/>
        <v>-4</v>
      </c>
      <c r="DN34" s="85">
        <f t="shared" si="74"/>
        <v>-0.25</v>
      </c>
      <c r="DO34" s="86"/>
      <c r="DP34" s="87">
        <f t="shared" si="75"/>
        <v>77</v>
      </c>
      <c r="DQ34" s="88">
        <f t="shared" si="96"/>
        <v>20</v>
      </c>
      <c r="DR34" s="89">
        <f t="shared" si="77"/>
        <v>147</v>
      </c>
      <c r="DS34" s="90">
        <f t="shared" si="78"/>
        <v>5</v>
      </c>
      <c r="DT34" s="84">
        <v>30</v>
      </c>
      <c r="DU34" s="84">
        <v>1</v>
      </c>
      <c r="DV34" s="82">
        <f t="shared" si="95"/>
        <v>20</v>
      </c>
      <c r="DW34" s="157">
        <v>6</v>
      </c>
      <c r="DX34" s="91" t="str">
        <f t="shared" si="80"/>
        <v xml:space="preserve">Николай Михеев </v>
      </c>
      <c r="DY34" s="92">
        <f t="shared" si="81"/>
        <v>19</v>
      </c>
    </row>
    <row r="35" spans="1:129" s="96" customFormat="1" hidden="1">
      <c r="A35" s="60">
        <v>31</v>
      </c>
      <c r="B35" s="47"/>
      <c r="C35" s="97"/>
      <c r="D35" s="97"/>
      <c r="E35" s="97"/>
      <c r="F35" s="97"/>
      <c r="G35" s="97"/>
      <c r="H35" s="97"/>
      <c r="I35" s="98"/>
      <c r="J35" s="99"/>
      <c r="K35" s="100"/>
      <c r="L35" s="47"/>
      <c r="M35" s="47"/>
      <c r="N35" s="91"/>
      <c r="O35" s="91"/>
      <c r="P35" s="134">
        <f t="shared" si="93"/>
        <v>0</v>
      </c>
      <c r="Q35" s="69"/>
      <c r="R35" s="69"/>
      <c r="S35" s="77"/>
      <c r="T35" s="71">
        <f t="shared" si="3"/>
        <v>1.127493121294596</v>
      </c>
      <c r="U35" s="71">
        <f t="shared" si="4"/>
        <v>1.1112667240389202</v>
      </c>
      <c r="V35" s="126">
        <f t="shared" si="5"/>
        <v>1.0941487664944709</v>
      </c>
      <c r="W35" s="127"/>
      <c r="X35" s="73" t="str">
        <f t="shared" si="6"/>
        <v/>
      </c>
      <c r="Y35" s="74" t="str">
        <f t="shared" si="7"/>
        <v>n/s</v>
      </c>
      <c r="Z35" s="73" t="str">
        <f t="shared" si="8"/>
        <v/>
      </c>
      <c r="AA35" s="74" t="str">
        <f t="shared" si="9"/>
        <v>n/s</v>
      </c>
      <c r="AB35" s="127"/>
      <c r="AC35" s="73" t="str">
        <f t="shared" si="10"/>
        <v/>
      </c>
      <c r="AD35" s="74" t="str">
        <f t="shared" si="11"/>
        <v>n/s</v>
      </c>
      <c r="AE35" s="73" t="str">
        <f t="shared" si="12"/>
        <v/>
      </c>
      <c r="AF35" s="74" t="str">
        <f t="shared" si="13"/>
        <v>n/s</v>
      </c>
      <c r="AG35" s="127"/>
      <c r="AH35" s="73" t="str">
        <f t="shared" si="14"/>
        <v/>
      </c>
      <c r="AI35" s="74" t="str">
        <f t="shared" si="15"/>
        <v>n/s</v>
      </c>
      <c r="AJ35" s="73" t="str">
        <f t="shared" si="16"/>
        <v/>
      </c>
      <c r="AK35" s="74" t="str">
        <f t="shared" si="17"/>
        <v>n/s</v>
      </c>
      <c r="AL35" s="127"/>
      <c r="AM35" s="73" t="str">
        <f t="shared" si="18"/>
        <v/>
      </c>
      <c r="AN35" s="74" t="str">
        <f t="shared" si="19"/>
        <v>n/s</v>
      </c>
      <c r="AO35" s="73" t="str">
        <f t="shared" si="20"/>
        <v/>
      </c>
      <c r="AP35" s="74" t="str">
        <f t="shared" si="21"/>
        <v>n/s</v>
      </c>
      <c r="AQ35" s="127"/>
      <c r="AR35" s="73" t="str">
        <f t="shared" si="22"/>
        <v/>
      </c>
      <c r="AS35" s="74" t="str">
        <f t="shared" si="23"/>
        <v>n/s</v>
      </c>
      <c r="AT35" s="73" t="str">
        <f t="shared" si="24"/>
        <v/>
      </c>
      <c r="AU35" s="74" t="str">
        <f t="shared" si="25"/>
        <v>n/s</v>
      </c>
      <c r="AV35" s="127"/>
      <c r="AW35" s="73" t="str">
        <f t="shared" si="26"/>
        <v/>
      </c>
      <c r="AX35" s="74" t="str">
        <f t="shared" si="27"/>
        <v>n/s</v>
      </c>
      <c r="AY35" s="73" t="str">
        <f t="shared" si="28"/>
        <v/>
      </c>
      <c r="AZ35" s="74" t="str">
        <f t="shared" si="29"/>
        <v>n/s</v>
      </c>
      <c r="BA35" s="127"/>
      <c r="BB35" s="73" t="str">
        <f t="shared" si="30"/>
        <v/>
      </c>
      <c r="BC35" s="74" t="str">
        <f t="shared" si="31"/>
        <v>n/s</v>
      </c>
      <c r="BD35" s="73" t="str">
        <f t="shared" si="32"/>
        <v/>
      </c>
      <c r="BE35" s="74" t="str">
        <f t="shared" si="33"/>
        <v>n/s</v>
      </c>
      <c r="BF35" s="127"/>
      <c r="BG35" s="73" t="str">
        <f t="shared" si="34"/>
        <v/>
      </c>
      <c r="BH35" s="74" t="str">
        <f t="shared" si="35"/>
        <v>n/s</v>
      </c>
      <c r="BI35" s="73" t="str">
        <f t="shared" si="36"/>
        <v/>
      </c>
      <c r="BJ35" s="74" t="str">
        <f t="shared" si="37"/>
        <v>n/s</v>
      </c>
      <c r="BK35" s="173"/>
      <c r="BL35" s="77">
        <f t="shared" si="38"/>
        <v>0</v>
      </c>
      <c r="BM35" s="81" t="str">
        <f t="shared" si="39"/>
        <v>n/s</v>
      </c>
      <c r="BN35" s="116">
        <f t="shared" si="40"/>
        <v>0</v>
      </c>
      <c r="BO35" s="80">
        <v>31</v>
      </c>
      <c r="BP35" s="80">
        <f t="shared" si="82"/>
        <v>0</v>
      </c>
      <c r="BQ35" s="81" t="str">
        <f t="shared" si="41"/>
        <v>n/s</v>
      </c>
      <c r="BR35" s="116">
        <f t="shared" si="97"/>
        <v>0</v>
      </c>
      <c r="BS35" s="79">
        <f t="shared" si="43"/>
        <v>0</v>
      </c>
      <c r="BT35" s="117">
        <f t="shared" si="44"/>
        <v>31</v>
      </c>
      <c r="BU35" s="118">
        <f t="shared" si="45"/>
        <v>0</v>
      </c>
      <c r="BV35" s="80">
        <v>31</v>
      </c>
      <c r="BW35" s="80">
        <f t="shared" si="83"/>
        <v>0</v>
      </c>
      <c r="BX35" s="81" t="str">
        <f t="shared" si="46"/>
        <v>n/s</v>
      </c>
      <c r="BY35" s="116">
        <f t="shared" si="84"/>
        <v>0</v>
      </c>
      <c r="BZ35" s="79">
        <f t="shared" si="47"/>
        <v>0</v>
      </c>
      <c r="CA35" s="117">
        <f t="shared" si="48"/>
        <v>31</v>
      </c>
      <c r="CB35" s="118">
        <f t="shared" si="49"/>
        <v>0</v>
      </c>
      <c r="CC35" s="80">
        <v>31</v>
      </c>
      <c r="CD35" s="80">
        <f t="shared" si="85"/>
        <v>-1</v>
      </c>
      <c r="CE35" s="81" t="str">
        <f t="shared" si="50"/>
        <v>n/s</v>
      </c>
      <c r="CF35" s="116">
        <f t="shared" si="51"/>
        <v>0</v>
      </c>
      <c r="CG35" s="79">
        <f t="shared" si="52"/>
        <v>0</v>
      </c>
      <c r="CH35" s="117">
        <f t="shared" si="53"/>
        <v>31</v>
      </c>
      <c r="CI35" s="118">
        <f t="shared" si="54"/>
        <v>0</v>
      </c>
      <c r="CJ35" s="80">
        <v>31</v>
      </c>
      <c r="CK35" s="80">
        <f t="shared" si="86"/>
        <v>-2</v>
      </c>
      <c r="CL35" s="81" t="str">
        <f t="shared" si="55"/>
        <v>n/s</v>
      </c>
      <c r="CM35" s="116">
        <f t="shared" si="56"/>
        <v>0</v>
      </c>
      <c r="CN35" s="79">
        <f t="shared" si="57"/>
        <v>0</v>
      </c>
      <c r="CO35" s="117">
        <f t="shared" si="58"/>
        <v>31</v>
      </c>
      <c r="CP35" s="118">
        <f t="shared" si="59"/>
        <v>0</v>
      </c>
      <c r="CQ35" s="80">
        <v>31</v>
      </c>
      <c r="CR35" s="80">
        <f t="shared" si="87"/>
        <v>-5</v>
      </c>
      <c r="CS35" s="81" t="str">
        <f t="shared" si="88"/>
        <v>n/s</v>
      </c>
      <c r="CT35" s="116">
        <f t="shared" si="60"/>
        <v>0</v>
      </c>
      <c r="CU35" s="79">
        <f t="shared" si="61"/>
        <v>0</v>
      </c>
      <c r="CV35" s="117">
        <f t="shared" si="62"/>
        <v>31</v>
      </c>
      <c r="CW35" s="118">
        <f t="shared" si="63"/>
        <v>0</v>
      </c>
      <c r="CX35" s="80">
        <v>31</v>
      </c>
      <c r="CY35" s="80">
        <f t="shared" si="89"/>
        <v>-5</v>
      </c>
      <c r="CZ35" s="81" t="str">
        <f t="shared" si="64"/>
        <v>n/s</v>
      </c>
      <c r="DA35" s="116">
        <f t="shared" si="92"/>
        <v>0</v>
      </c>
      <c r="DB35" s="79">
        <f t="shared" si="66"/>
        <v>0</v>
      </c>
      <c r="DC35" s="117">
        <f t="shared" si="67"/>
        <v>31</v>
      </c>
      <c r="DD35" s="118">
        <f t="shared" si="68"/>
        <v>0</v>
      </c>
      <c r="DE35" s="80">
        <v>31</v>
      </c>
      <c r="DF35" s="80">
        <f t="shared" si="90"/>
        <v>-5</v>
      </c>
      <c r="DG35" s="81" t="str">
        <f t="shared" si="69"/>
        <v>n/s</v>
      </c>
      <c r="DH35" s="116">
        <f t="shared" si="70"/>
        <v>0</v>
      </c>
      <c r="DI35" s="79">
        <f t="shared" si="71"/>
        <v>0</v>
      </c>
      <c r="DJ35" s="82">
        <f t="shared" si="72"/>
        <v>31</v>
      </c>
      <c r="DK35" s="118">
        <f t="shared" si="73"/>
        <v>0</v>
      </c>
      <c r="DL35" s="80">
        <v>31</v>
      </c>
      <c r="DM35" s="80">
        <f t="shared" si="91"/>
        <v>-5</v>
      </c>
      <c r="DN35" s="85">
        <f t="shared" si="74"/>
        <v>-99</v>
      </c>
      <c r="DO35" s="86"/>
      <c r="DP35" s="87">
        <f t="shared" si="75"/>
        <v>-99</v>
      </c>
      <c r="DQ35" s="88">
        <f t="shared" si="96"/>
        <v>31</v>
      </c>
      <c r="DR35" s="89">
        <f t="shared" si="77"/>
        <v>219</v>
      </c>
      <c r="DS35" s="90">
        <f t="shared" si="78"/>
        <v>-99</v>
      </c>
      <c r="DT35" s="84">
        <v>31</v>
      </c>
      <c r="DU35" s="84">
        <v>1</v>
      </c>
      <c r="DV35" s="82">
        <f t="shared" si="95"/>
        <v>31</v>
      </c>
      <c r="DW35" s="82"/>
      <c r="DX35" s="91">
        <f t="shared" si="80"/>
        <v>0</v>
      </c>
      <c r="DY35" s="92">
        <f t="shared" si="81"/>
        <v>0</v>
      </c>
    </row>
    <row r="36" spans="1:129" s="96" customFormat="1" hidden="1">
      <c r="A36" s="60">
        <v>32</v>
      </c>
      <c r="B36" s="47"/>
      <c r="C36" s="97"/>
      <c r="D36" s="97"/>
      <c r="E36" s="97"/>
      <c r="F36" s="97"/>
      <c r="G36" s="97"/>
      <c r="H36" s="97"/>
      <c r="I36" s="98"/>
      <c r="J36" s="99"/>
      <c r="K36" s="100"/>
      <c r="L36" s="47"/>
      <c r="M36" s="47"/>
      <c r="N36" s="91"/>
      <c r="O36" s="91"/>
      <c r="P36" s="134">
        <f t="shared" si="93"/>
        <v>0</v>
      </c>
      <c r="Q36" s="69"/>
      <c r="R36" s="69"/>
      <c r="S36" s="77"/>
      <c r="T36" s="71">
        <f t="shared" si="3"/>
        <v>1.127493121294596</v>
      </c>
      <c r="U36" s="71">
        <f t="shared" si="4"/>
        <v>1.1112667240389202</v>
      </c>
      <c r="V36" s="126">
        <f t="shared" si="5"/>
        <v>1.0941487664944709</v>
      </c>
      <c r="W36" s="127"/>
      <c r="X36" s="73" t="str">
        <f t="shared" si="6"/>
        <v/>
      </c>
      <c r="Y36" s="74" t="str">
        <f t="shared" si="7"/>
        <v>n/s</v>
      </c>
      <c r="Z36" s="73" t="str">
        <f t="shared" si="8"/>
        <v/>
      </c>
      <c r="AA36" s="74" t="str">
        <f t="shared" si="9"/>
        <v>n/s</v>
      </c>
      <c r="AB36" s="127"/>
      <c r="AC36" s="73" t="str">
        <f t="shared" si="10"/>
        <v/>
      </c>
      <c r="AD36" s="74" t="str">
        <f t="shared" si="11"/>
        <v>n/s</v>
      </c>
      <c r="AE36" s="73" t="str">
        <f t="shared" si="12"/>
        <v/>
      </c>
      <c r="AF36" s="74" t="str">
        <f t="shared" si="13"/>
        <v>n/s</v>
      </c>
      <c r="AG36" s="127"/>
      <c r="AH36" s="73" t="str">
        <f t="shared" si="14"/>
        <v/>
      </c>
      <c r="AI36" s="74" t="str">
        <f t="shared" si="15"/>
        <v>n/s</v>
      </c>
      <c r="AJ36" s="73" t="str">
        <f t="shared" si="16"/>
        <v/>
      </c>
      <c r="AK36" s="74" t="str">
        <f t="shared" si="17"/>
        <v>n/s</v>
      </c>
      <c r="AL36" s="127"/>
      <c r="AM36" s="73" t="str">
        <f t="shared" si="18"/>
        <v/>
      </c>
      <c r="AN36" s="74" t="str">
        <f t="shared" si="19"/>
        <v>n/s</v>
      </c>
      <c r="AO36" s="73" t="str">
        <f t="shared" si="20"/>
        <v/>
      </c>
      <c r="AP36" s="74" t="str">
        <f t="shared" si="21"/>
        <v>n/s</v>
      </c>
      <c r="AQ36" s="127"/>
      <c r="AR36" s="73" t="str">
        <f t="shared" si="22"/>
        <v/>
      </c>
      <c r="AS36" s="74" t="str">
        <f t="shared" si="23"/>
        <v>n/s</v>
      </c>
      <c r="AT36" s="73" t="str">
        <f t="shared" si="24"/>
        <v/>
      </c>
      <c r="AU36" s="74" t="str">
        <f t="shared" si="25"/>
        <v>n/s</v>
      </c>
      <c r="AV36" s="127"/>
      <c r="AW36" s="73" t="str">
        <f t="shared" si="26"/>
        <v/>
      </c>
      <c r="AX36" s="74" t="str">
        <f t="shared" si="27"/>
        <v>n/s</v>
      </c>
      <c r="AY36" s="73" t="str">
        <f t="shared" si="28"/>
        <v/>
      </c>
      <c r="AZ36" s="74" t="str">
        <f t="shared" si="29"/>
        <v>n/s</v>
      </c>
      <c r="BA36" s="127"/>
      <c r="BB36" s="73" t="str">
        <f t="shared" si="30"/>
        <v/>
      </c>
      <c r="BC36" s="74" t="str">
        <f t="shared" si="31"/>
        <v>n/s</v>
      </c>
      <c r="BD36" s="73" t="str">
        <f t="shared" si="32"/>
        <v/>
      </c>
      <c r="BE36" s="74" t="str">
        <f t="shared" si="33"/>
        <v>n/s</v>
      </c>
      <c r="BF36" s="127"/>
      <c r="BG36" s="73" t="str">
        <f t="shared" si="34"/>
        <v/>
      </c>
      <c r="BH36" s="74" t="str">
        <f t="shared" si="35"/>
        <v>n/s</v>
      </c>
      <c r="BI36" s="73" t="str">
        <f t="shared" si="36"/>
        <v/>
      </c>
      <c r="BJ36" s="74" t="str">
        <f t="shared" si="37"/>
        <v>n/s</v>
      </c>
      <c r="BK36" s="173"/>
      <c r="BL36" s="77">
        <f t="shared" ref="BL36:BL44" si="98">S35</f>
        <v>0</v>
      </c>
      <c r="BM36" s="81" t="str">
        <f t="shared" si="39"/>
        <v>n/s</v>
      </c>
      <c r="BN36" s="116">
        <f t="shared" si="40"/>
        <v>0</v>
      </c>
      <c r="BO36" s="80">
        <v>32</v>
      </c>
      <c r="BP36" s="80">
        <f t="shared" si="82"/>
        <v>-1</v>
      </c>
      <c r="BQ36" s="81" t="str">
        <f t="shared" si="41"/>
        <v>n/s</v>
      </c>
      <c r="BR36" s="116">
        <f t="shared" si="97"/>
        <v>0</v>
      </c>
      <c r="BS36" s="79">
        <f t="shared" si="43"/>
        <v>0</v>
      </c>
      <c r="BT36" s="117">
        <f t="shared" si="44"/>
        <v>31</v>
      </c>
      <c r="BU36" s="118">
        <f t="shared" si="45"/>
        <v>0</v>
      </c>
      <c r="BV36" s="80">
        <v>32</v>
      </c>
      <c r="BW36" s="80">
        <f t="shared" si="83"/>
        <v>-1</v>
      </c>
      <c r="BX36" s="81" t="str">
        <f t="shared" si="46"/>
        <v>n/s</v>
      </c>
      <c r="BY36" s="116">
        <f t="shared" si="84"/>
        <v>0</v>
      </c>
      <c r="BZ36" s="79">
        <f t="shared" si="47"/>
        <v>0</v>
      </c>
      <c r="CA36" s="117">
        <f t="shared" si="48"/>
        <v>31</v>
      </c>
      <c r="CB36" s="118">
        <f t="shared" si="49"/>
        <v>0</v>
      </c>
      <c r="CC36" s="80">
        <v>32</v>
      </c>
      <c r="CD36" s="80">
        <f t="shared" si="85"/>
        <v>-2</v>
      </c>
      <c r="CE36" s="81" t="str">
        <f t="shared" si="50"/>
        <v>n/s</v>
      </c>
      <c r="CF36" s="116">
        <f t="shared" si="51"/>
        <v>0</v>
      </c>
      <c r="CG36" s="79">
        <f t="shared" si="52"/>
        <v>0</v>
      </c>
      <c r="CH36" s="117">
        <f t="shared" si="53"/>
        <v>31</v>
      </c>
      <c r="CI36" s="118">
        <f t="shared" si="54"/>
        <v>0</v>
      </c>
      <c r="CJ36" s="80">
        <v>32</v>
      </c>
      <c r="CK36" s="80">
        <f t="shared" si="86"/>
        <v>-3</v>
      </c>
      <c r="CL36" s="81" t="str">
        <f t="shared" si="55"/>
        <v>n/s</v>
      </c>
      <c r="CM36" s="116">
        <f t="shared" si="56"/>
        <v>0</v>
      </c>
      <c r="CN36" s="79">
        <f t="shared" si="57"/>
        <v>0</v>
      </c>
      <c r="CO36" s="117">
        <f t="shared" si="58"/>
        <v>31</v>
      </c>
      <c r="CP36" s="118">
        <f t="shared" si="59"/>
        <v>0</v>
      </c>
      <c r="CQ36" s="80">
        <v>32</v>
      </c>
      <c r="CR36" s="80">
        <f t="shared" si="87"/>
        <v>-6</v>
      </c>
      <c r="CS36" s="81" t="str">
        <f t="shared" si="88"/>
        <v>n/s</v>
      </c>
      <c r="CT36" s="116">
        <f t="shared" si="60"/>
        <v>0</v>
      </c>
      <c r="CU36" s="79">
        <f t="shared" si="61"/>
        <v>0</v>
      </c>
      <c r="CV36" s="117">
        <f t="shared" si="62"/>
        <v>31</v>
      </c>
      <c r="CW36" s="118">
        <f t="shared" si="63"/>
        <v>0</v>
      </c>
      <c r="CX36" s="80">
        <v>32</v>
      </c>
      <c r="CY36" s="80">
        <f t="shared" si="89"/>
        <v>-6</v>
      </c>
      <c r="CZ36" s="81" t="str">
        <f t="shared" si="64"/>
        <v>n/s</v>
      </c>
      <c r="DA36" s="116">
        <f t="shared" si="92"/>
        <v>0</v>
      </c>
      <c r="DB36" s="79">
        <f t="shared" si="66"/>
        <v>0</v>
      </c>
      <c r="DC36" s="117">
        <f t="shared" si="67"/>
        <v>31</v>
      </c>
      <c r="DD36" s="118">
        <f t="shared" si="68"/>
        <v>0</v>
      </c>
      <c r="DE36" s="80">
        <v>32</v>
      </c>
      <c r="DF36" s="80">
        <f t="shared" si="90"/>
        <v>-6</v>
      </c>
      <c r="DG36" s="81" t="str">
        <f t="shared" si="69"/>
        <v>n/s</v>
      </c>
      <c r="DH36" s="116">
        <f t="shared" si="70"/>
        <v>0</v>
      </c>
      <c r="DI36" s="79">
        <f t="shared" si="71"/>
        <v>0</v>
      </c>
      <c r="DJ36" s="82">
        <f t="shared" si="72"/>
        <v>31</v>
      </c>
      <c r="DK36" s="118">
        <f t="shared" si="73"/>
        <v>0</v>
      </c>
      <c r="DL36" s="80">
        <v>32</v>
      </c>
      <c r="DM36" s="80">
        <f t="shared" si="91"/>
        <v>-6</v>
      </c>
      <c r="DN36" s="85">
        <f t="shared" si="74"/>
        <v>-99</v>
      </c>
      <c r="DO36" s="86"/>
      <c r="DP36" s="87">
        <f t="shared" si="75"/>
        <v>-99</v>
      </c>
      <c r="DQ36" s="88">
        <f t="shared" si="96"/>
        <v>31</v>
      </c>
      <c r="DR36" s="89">
        <f t="shared" si="77"/>
        <v>219</v>
      </c>
      <c r="DS36" s="90">
        <f t="shared" si="78"/>
        <v>-99</v>
      </c>
      <c r="DT36" s="84">
        <v>32</v>
      </c>
      <c r="DU36" s="84">
        <v>1</v>
      </c>
      <c r="DV36" s="82">
        <f t="shared" si="95"/>
        <v>31</v>
      </c>
      <c r="DW36" s="82"/>
      <c r="DX36" s="91">
        <f t="shared" si="80"/>
        <v>0</v>
      </c>
      <c r="DY36" s="92">
        <f t="shared" si="81"/>
        <v>0</v>
      </c>
    </row>
    <row r="37" spans="1:129" s="96" customFormat="1" hidden="1">
      <c r="A37" s="60">
        <v>33</v>
      </c>
      <c r="B37" s="47"/>
      <c r="C37" s="97"/>
      <c r="D37" s="97"/>
      <c r="E37" s="97"/>
      <c r="F37" s="97"/>
      <c r="G37" s="97"/>
      <c r="H37" s="97"/>
      <c r="I37" s="98"/>
      <c r="J37" s="99"/>
      <c r="K37" s="100"/>
      <c r="L37" s="47"/>
      <c r="M37" s="125"/>
      <c r="N37" s="91"/>
      <c r="O37" s="91"/>
      <c r="P37" s="134">
        <f t="shared" si="93"/>
        <v>0</v>
      </c>
      <c r="Q37" s="69"/>
      <c r="R37" s="69"/>
      <c r="S37" s="77"/>
      <c r="T37" s="71">
        <f t="shared" si="3"/>
        <v>1.127493121294596</v>
      </c>
      <c r="U37" s="71">
        <f t="shared" si="4"/>
        <v>1.1112667240389202</v>
      </c>
      <c r="V37" s="126">
        <f t="shared" si="5"/>
        <v>1.0941487664944709</v>
      </c>
      <c r="W37" s="127"/>
      <c r="X37" s="73" t="str">
        <f t="shared" si="6"/>
        <v/>
      </c>
      <c r="Y37" s="74" t="str">
        <f t="shared" si="7"/>
        <v>n/s</v>
      </c>
      <c r="Z37" s="73" t="str">
        <f t="shared" si="8"/>
        <v/>
      </c>
      <c r="AA37" s="74" t="str">
        <f t="shared" si="9"/>
        <v>n/s</v>
      </c>
      <c r="AB37" s="127"/>
      <c r="AC37" s="73" t="str">
        <f t="shared" si="10"/>
        <v/>
      </c>
      <c r="AD37" s="74" t="str">
        <f t="shared" si="11"/>
        <v>n/s</v>
      </c>
      <c r="AE37" s="73" t="str">
        <f t="shared" si="12"/>
        <v/>
      </c>
      <c r="AF37" s="74" t="str">
        <f t="shared" si="13"/>
        <v>n/s</v>
      </c>
      <c r="AG37" s="127"/>
      <c r="AH37" s="73" t="str">
        <f t="shared" si="14"/>
        <v/>
      </c>
      <c r="AI37" s="74" t="str">
        <f t="shared" si="15"/>
        <v>n/s</v>
      </c>
      <c r="AJ37" s="73" t="str">
        <f t="shared" si="16"/>
        <v/>
      </c>
      <c r="AK37" s="74" t="str">
        <f t="shared" si="17"/>
        <v>n/s</v>
      </c>
      <c r="AL37" s="127"/>
      <c r="AM37" s="73" t="str">
        <f t="shared" si="18"/>
        <v/>
      </c>
      <c r="AN37" s="74" t="str">
        <f t="shared" si="19"/>
        <v>n/s</v>
      </c>
      <c r="AO37" s="73" t="str">
        <f t="shared" si="20"/>
        <v/>
      </c>
      <c r="AP37" s="74" t="str">
        <f t="shared" si="21"/>
        <v>n/s</v>
      </c>
      <c r="AQ37" s="127"/>
      <c r="AR37" s="73" t="str">
        <f t="shared" si="22"/>
        <v/>
      </c>
      <c r="AS37" s="74" t="str">
        <f t="shared" si="23"/>
        <v>n/s</v>
      </c>
      <c r="AT37" s="73" t="str">
        <f t="shared" si="24"/>
        <v/>
      </c>
      <c r="AU37" s="74" t="str">
        <f t="shared" si="25"/>
        <v>n/s</v>
      </c>
      <c r="AV37" s="127"/>
      <c r="AW37" s="73" t="str">
        <f t="shared" si="26"/>
        <v/>
      </c>
      <c r="AX37" s="74" t="str">
        <f t="shared" si="27"/>
        <v>n/s</v>
      </c>
      <c r="AY37" s="73" t="str">
        <f t="shared" si="28"/>
        <v/>
      </c>
      <c r="AZ37" s="74" t="str">
        <f t="shared" si="29"/>
        <v>n/s</v>
      </c>
      <c r="BA37" s="127"/>
      <c r="BB37" s="73" t="str">
        <f t="shared" si="30"/>
        <v/>
      </c>
      <c r="BC37" s="74" t="str">
        <f t="shared" si="31"/>
        <v>n/s</v>
      </c>
      <c r="BD37" s="73" t="str">
        <f t="shared" si="32"/>
        <v/>
      </c>
      <c r="BE37" s="74" t="str">
        <f t="shared" si="33"/>
        <v>n/s</v>
      </c>
      <c r="BF37" s="127"/>
      <c r="BG37" s="73" t="str">
        <f t="shared" si="34"/>
        <v/>
      </c>
      <c r="BH37" s="74" t="str">
        <f t="shared" si="35"/>
        <v>n/s</v>
      </c>
      <c r="BI37" s="73" t="str">
        <f t="shared" si="36"/>
        <v/>
      </c>
      <c r="BJ37" s="74" t="str">
        <f t="shared" si="37"/>
        <v>n/s</v>
      </c>
      <c r="BK37" s="173"/>
      <c r="BL37" s="77">
        <f t="shared" si="98"/>
        <v>0</v>
      </c>
      <c r="BM37" s="81" t="str">
        <f t="shared" si="39"/>
        <v>n/s</v>
      </c>
      <c r="BN37" s="116">
        <f t="shared" si="40"/>
        <v>0</v>
      </c>
      <c r="BO37" s="80">
        <v>33</v>
      </c>
      <c r="BP37" s="80">
        <f t="shared" si="82"/>
        <v>-2</v>
      </c>
      <c r="BQ37" s="81" t="str">
        <f t="shared" si="41"/>
        <v>n/s</v>
      </c>
      <c r="BR37" s="116">
        <f t="shared" si="97"/>
        <v>0</v>
      </c>
      <c r="BS37" s="79">
        <f t="shared" si="43"/>
        <v>0</v>
      </c>
      <c r="BT37" s="117">
        <f t="shared" si="44"/>
        <v>31</v>
      </c>
      <c r="BU37" s="118">
        <f t="shared" si="45"/>
        <v>0</v>
      </c>
      <c r="BV37" s="80">
        <v>33</v>
      </c>
      <c r="BW37" s="80">
        <f t="shared" si="83"/>
        <v>-2</v>
      </c>
      <c r="BX37" s="81" t="str">
        <f t="shared" si="46"/>
        <v>n/s</v>
      </c>
      <c r="BY37" s="116">
        <f t="shared" si="84"/>
        <v>0</v>
      </c>
      <c r="BZ37" s="79">
        <f t="shared" si="47"/>
        <v>0</v>
      </c>
      <c r="CA37" s="117">
        <f t="shared" si="48"/>
        <v>31</v>
      </c>
      <c r="CB37" s="118">
        <f t="shared" si="49"/>
        <v>0</v>
      </c>
      <c r="CC37" s="80">
        <v>33</v>
      </c>
      <c r="CD37" s="80">
        <f t="shared" si="85"/>
        <v>-3</v>
      </c>
      <c r="CE37" s="81" t="str">
        <f t="shared" si="50"/>
        <v>n/s</v>
      </c>
      <c r="CF37" s="116">
        <f t="shared" si="51"/>
        <v>0</v>
      </c>
      <c r="CG37" s="79">
        <f t="shared" si="52"/>
        <v>0</v>
      </c>
      <c r="CH37" s="117">
        <f t="shared" si="53"/>
        <v>31</v>
      </c>
      <c r="CI37" s="118">
        <f t="shared" si="54"/>
        <v>0</v>
      </c>
      <c r="CJ37" s="80">
        <v>33</v>
      </c>
      <c r="CK37" s="80">
        <f t="shared" si="86"/>
        <v>-4</v>
      </c>
      <c r="CL37" s="81" t="str">
        <f t="shared" si="55"/>
        <v>n/s</v>
      </c>
      <c r="CM37" s="116">
        <f t="shared" si="56"/>
        <v>0</v>
      </c>
      <c r="CN37" s="79">
        <f t="shared" si="57"/>
        <v>0</v>
      </c>
      <c r="CO37" s="117">
        <f t="shared" si="58"/>
        <v>31</v>
      </c>
      <c r="CP37" s="118">
        <f t="shared" si="59"/>
        <v>0</v>
      </c>
      <c r="CQ37" s="80">
        <v>33</v>
      </c>
      <c r="CR37" s="80">
        <f t="shared" si="87"/>
        <v>-7</v>
      </c>
      <c r="CS37" s="81" t="str">
        <f t="shared" si="88"/>
        <v>n/s</v>
      </c>
      <c r="CT37" s="116">
        <f t="shared" si="60"/>
        <v>0</v>
      </c>
      <c r="CU37" s="79">
        <f t="shared" si="61"/>
        <v>0</v>
      </c>
      <c r="CV37" s="117">
        <f t="shared" si="62"/>
        <v>31</v>
      </c>
      <c r="CW37" s="118">
        <f t="shared" si="63"/>
        <v>0</v>
      </c>
      <c r="CX37" s="80">
        <v>33</v>
      </c>
      <c r="CY37" s="80">
        <f t="shared" si="89"/>
        <v>-7</v>
      </c>
      <c r="CZ37" s="81" t="str">
        <f t="shared" si="64"/>
        <v>n/s</v>
      </c>
      <c r="DA37" s="116">
        <f t="shared" si="92"/>
        <v>0</v>
      </c>
      <c r="DB37" s="79">
        <f t="shared" si="66"/>
        <v>0</v>
      </c>
      <c r="DC37" s="117">
        <f t="shared" si="67"/>
        <v>31</v>
      </c>
      <c r="DD37" s="118">
        <f t="shared" si="68"/>
        <v>0</v>
      </c>
      <c r="DE37" s="80">
        <v>33</v>
      </c>
      <c r="DF37" s="80">
        <f t="shared" si="90"/>
        <v>-7</v>
      </c>
      <c r="DG37" s="81" t="str">
        <f t="shared" si="69"/>
        <v>n/s</v>
      </c>
      <c r="DH37" s="116">
        <f t="shared" si="70"/>
        <v>0</v>
      </c>
      <c r="DI37" s="79">
        <f t="shared" si="71"/>
        <v>0</v>
      </c>
      <c r="DJ37" s="82">
        <f t="shared" si="72"/>
        <v>31</v>
      </c>
      <c r="DK37" s="118">
        <f t="shared" si="73"/>
        <v>0</v>
      </c>
      <c r="DL37" s="80">
        <v>33</v>
      </c>
      <c r="DM37" s="80">
        <f t="shared" si="91"/>
        <v>-7</v>
      </c>
      <c r="DN37" s="85">
        <f t="shared" si="74"/>
        <v>-99</v>
      </c>
      <c r="DO37" s="86"/>
      <c r="DP37" s="87">
        <f t="shared" si="75"/>
        <v>-99</v>
      </c>
      <c r="DQ37" s="88">
        <f t="shared" si="96"/>
        <v>31</v>
      </c>
      <c r="DR37" s="89">
        <f t="shared" si="77"/>
        <v>219</v>
      </c>
      <c r="DS37" s="90">
        <f t="shared" si="78"/>
        <v>-99</v>
      </c>
      <c r="DT37" s="84">
        <v>33</v>
      </c>
      <c r="DU37" s="84">
        <v>1</v>
      </c>
      <c r="DV37" s="82">
        <f t="shared" si="95"/>
        <v>31</v>
      </c>
      <c r="DW37" s="82"/>
      <c r="DX37" s="91">
        <f t="shared" si="80"/>
        <v>0</v>
      </c>
      <c r="DY37" s="92">
        <f t="shared" si="81"/>
        <v>0</v>
      </c>
    </row>
    <row r="38" spans="1:129" hidden="1">
      <c r="A38" s="60">
        <v>34</v>
      </c>
      <c r="B38" s="47"/>
      <c r="C38" s="97"/>
      <c r="D38" s="97"/>
      <c r="E38" s="97"/>
      <c r="F38" s="97"/>
      <c r="G38" s="97"/>
      <c r="H38" s="97"/>
      <c r="I38" s="98"/>
      <c r="J38" s="99"/>
      <c r="K38" s="100"/>
      <c r="L38" s="135"/>
      <c r="M38" s="136"/>
      <c r="N38" s="91"/>
      <c r="O38" s="91"/>
      <c r="P38" s="134">
        <f t="shared" si="93"/>
        <v>0</v>
      </c>
      <c r="Q38" s="69"/>
      <c r="R38" s="69"/>
      <c r="S38" s="77"/>
      <c r="T38" s="71">
        <f t="shared" si="3"/>
        <v>1.127493121294596</v>
      </c>
      <c r="U38" s="71">
        <f t="shared" si="4"/>
        <v>1.1112667240389202</v>
      </c>
      <c r="V38" s="126">
        <f t="shared" si="5"/>
        <v>1.0941487664944709</v>
      </c>
      <c r="W38" s="127"/>
      <c r="X38" s="73" t="str">
        <f t="shared" si="6"/>
        <v/>
      </c>
      <c r="Y38" s="74" t="str">
        <f t="shared" si="7"/>
        <v>n/s</v>
      </c>
      <c r="Z38" s="73" t="str">
        <f t="shared" si="8"/>
        <v/>
      </c>
      <c r="AA38" s="74" t="str">
        <f t="shared" si="9"/>
        <v>n/s</v>
      </c>
      <c r="AB38" s="127"/>
      <c r="AC38" s="73" t="str">
        <f t="shared" si="10"/>
        <v/>
      </c>
      <c r="AD38" s="74" t="str">
        <f t="shared" si="11"/>
        <v>n/s</v>
      </c>
      <c r="AE38" s="73" t="str">
        <f t="shared" si="12"/>
        <v/>
      </c>
      <c r="AF38" s="74" t="str">
        <f t="shared" si="13"/>
        <v>n/s</v>
      </c>
      <c r="AG38" s="127"/>
      <c r="AH38" s="73" t="str">
        <f t="shared" si="14"/>
        <v/>
      </c>
      <c r="AI38" s="74" t="str">
        <f t="shared" si="15"/>
        <v>n/s</v>
      </c>
      <c r="AJ38" s="73" t="str">
        <f t="shared" si="16"/>
        <v/>
      </c>
      <c r="AK38" s="74" t="str">
        <f t="shared" si="17"/>
        <v>n/s</v>
      </c>
      <c r="AL38" s="127"/>
      <c r="AM38" s="73" t="str">
        <f t="shared" si="18"/>
        <v/>
      </c>
      <c r="AN38" s="74" t="str">
        <f t="shared" si="19"/>
        <v>n/s</v>
      </c>
      <c r="AO38" s="73" t="str">
        <f t="shared" si="20"/>
        <v/>
      </c>
      <c r="AP38" s="74" t="str">
        <f t="shared" si="21"/>
        <v>n/s</v>
      </c>
      <c r="AQ38" s="127"/>
      <c r="AR38" s="73" t="str">
        <f t="shared" si="22"/>
        <v/>
      </c>
      <c r="AS38" s="74" t="str">
        <f t="shared" si="23"/>
        <v>n/s</v>
      </c>
      <c r="AT38" s="73" t="str">
        <f t="shared" si="24"/>
        <v/>
      </c>
      <c r="AU38" s="74" t="str">
        <f t="shared" si="25"/>
        <v>n/s</v>
      </c>
      <c r="AV38" s="127"/>
      <c r="AW38" s="73" t="str">
        <f t="shared" si="26"/>
        <v/>
      </c>
      <c r="AX38" s="74" t="str">
        <f t="shared" si="27"/>
        <v>n/s</v>
      </c>
      <c r="AY38" s="73" t="str">
        <f t="shared" si="28"/>
        <v/>
      </c>
      <c r="AZ38" s="74" t="str">
        <f t="shared" si="29"/>
        <v>n/s</v>
      </c>
      <c r="BA38" s="127"/>
      <c r="BB38" s="73" t="str">
        <f t="shared" si="30"/>
        <v/>
      </c>
      <c r="BC38" s="74" t="str">
        <f t="shared" si="31"/>
        <v>n/s</v>
      </c>
      <c r="BD38" s="73" t="str">
        <f t="shared" si="32"/>
        <v/>
      </c>
      <c r="BE38" s="74" t="str">
        <f t="shared" si="33"/>
        <v>n/s</v>
      </c>
      <c r="BF38" s="127"/>
      <c r="BG38" s="73" t="str">
        <f t="shared" si="34"/>
        <v/>
      </c>
      <c r="BH38" s="74" t="str">
        <f t="shared" si="35"/>
        <v>n/s</v>
      </c>
      <c r="BI38" s="73" t="str">
        <f t="shared" si="36"/>
        <v/>
      </c>
      <c r="BJ38" s="74" t="str">
        <f t="shared" si="37"/>
        <v>n/s</v>
      </c>
      <c r="BK38" s="173"/>
      <c r="BL38" s="77">
        <f t="shared" si="98"/>
        <v>0</v>
      </c>
      <c r="BM38" s="81" t="str">
        <f t="shared" si="39"/>
        <v>n/s</v>
      </c>
      <c r="BN38" s="116">
        <f t="shared" si="40"/>
        <v>0</v>
      </c>
      <c r="BO38" s="80">
        <v>34</v>
      </c>
      <c r="BP38" s="80">
        <f t="shared" si="82"/>
        <v>-3</v>
      </c>
      <c r="BQ38" s="81" t="str">
        <f t="shared" si="41"/>
        <v>n/s</v>
      </c>
      <c r="BR38" s="116">
        <f t="shared" si="97"/>
        <v>0</v>
      </c>
      <c r="BS38" s="79">
        <f t="shared" si="43"/>
        <v>0</v>
      </c>
      <c r="BT38" s="117">
        <f t="shared" si="44"/>
        <v>31</v>
      </c>
      <c r="BU38" s="118">
        <f t="shared" si="45"/>
        <v>0</v>
      </c>
      <c r="BV38" s="80">
        <v>34</v>
      </c>
      <c r="BW38" s="80">
        <f t="shared" si="83"/>
        <v>-3</v>
      </c>
      <c r="BX38" s="81" t="str">
        <f t="shared" si="46"/>
        <v>n/s</v>
      </c>
      <c r="BY38" s="116">
        <f t="shared" si="84"/>
        <v>0</v>
      </c>
      <c r="BZ38" s="79">
        <f t="shared" si="47"/>
        <v>0</v>
      </c>
      <c r="CA38" s="117">
        <f t="shared" si="48"/>
        <v>31</v>
      </c>
      <c r="CB38" s="118">
        <f t="shared" si="49"/>
        <v>0</v>
      </c>
      <c r="CC38" s="80">
        <v>34</v>
      </c>
      <c r="CD38" s="80">
        <f t="shared" si="85"/>
        <v>-4</v>
      </c>
      <c r="CE38" s="81" t="str">
        <f t="shared" si="50"/>
        <v>n/s</v>
      </c>
      <c r="CF38" s="116">
        <f t="shared" si="51"/>
        <v>0</v>
      </c>
      <c r="CG38" s="79">
        <f t="shared" si="52"/>
        <v>0</v>
      </c>
      <c r="CH38" s="117">
        <f t="shared" si="53"/>
        <v>31</v>
      </c>
      <c r="CI38" s="118">
        <f t="shared" si="54"/>
        <v>0</v>
      </c>
      <c r="CJ38" s="80">
        <v>34</v>
      </c>
      <c r="CK38" s="80">
        <f t="shared" si="86"/>
        <v>-5</v>
      </c>
      <c r="CL38" s="81" t="str">
        <f t="shared" si="55"/>
        <v>n/s</v>
      </c>
      <c r="CM38" s="116">
        <f t="shared" si="56"/>
        <v>0</v>
      </c>
      <c r="CN38" s="79">
        <f t="shared" si="57"/>
        <v>0</v>
      </c>
      <c r="CO38" s="117">
        <f t="shared" si="58"/>
        <v>31</v>
      </c>
      <c r="CP38" s="118">
        <f t="shared" si="59"/>
        <v>0</v>
      </c>
      <c r="CQ38" s="80">
        <v>34</v>
      </c>
      <c r="CR38" s="80">
        <f t="shared" si="87"/>
        <v>-8</v>
      </c>
      <c r="CS38" s="81" t="str">
        <f t="shared" si="88"/>
        <v>n/s</v>
      </c>
      <c r="CT38" s="116">
        <f t="shared" si="60"/>
        <v>0</v>
      </c>
      <c r="CU38" s="79">
        <f t="shared" si="61"/>
        <v>0</v>
      </c>
      <c r="CV38" s="117">
        <f t="shared" si="62"/>
        <v>31</v>
      </c>
      <c r="CW38" s="118">
        <f t="shared" si="63"/>
        <v>0</v>
      </c>
      <c r="CX38" s="80">
        <v>34</v>
      </c>
      <c r="CY38" s="80">
        <f t="shared" si="89"/>
        <v>-8</v>
      </c>
      <c r="CZ38" s="81" t="str">
        <f t="shared" si="64"/>
        <v>n/s</v>
      </c>
      <c r="DA38" s="116">
        <f t="shared" si="92"/>
        <v>0</v>
      </c>
      <c r="DB38" s="79">
        <f t="shared" si="66"/>
        <v>0</v>
      </c>
      <c r="DC38" s="117">
        <f t="shared" si="67"/>
        <v>31</v>
      </c>
      <c r="DD38" s="118">
        <f t="shared" si="68"/>
        <v>0</v>
      </c>
      <c r="DE38" s="80">
        <v>34</v>
      </c>
      <c r="DF38" s="80">
        <f t="shared" si="90"/>
        <v>-8</v>
      </c>
      <c r="DG38" s="81" t="str">
        <f t="shared" si="69"/>
        <v>n/s</v>
      </c>
      <c r="DH38" s="116">
        <f t="shared" si="70"/>
        <v>0</v>
      </c>
      <c r="DI38" s="79">
        <f t="shared" si="71"/>
        <v>0</v>
      </c>
      <c r="DJ38" s="82">
        <f t="shared" si="72"/>
        <v>31</v>
      </c>
      <c r="DK38" s="118">
        <f t="shared" si="73"/>
        <v>0</v>
      </c>
      <c r="DL38" s="80">
        <v>34</v>
      </c>
      <c r="DM38" s="80">
        <f t="shared" si="91"/>
        <v>-8</v>
      </c>
      <c r="DN38" s="85">
        <f t="shared" si="74"/>
        <v>-99</v>
      </c>
      <c r="DO38" s="86"/>
      <c r="DP38" s="87">
        <f t="shared" si="75"/>
        <v>-99</v>
      </c>
      <c r="DQ38" s="88">
        <f t="shared" si="96"/>
        <v>31</v>
      </c>
      <c r="DR38" s="89">
        <f t="shared" si="77"/>
        <v>219</v>
      </c>
      <c r="DS38" s="90">
        <f t="shared" si="78"/>
        <v>-99</v>
      </c>
      <c r="DT38" s="84">
        <v>34</v>
      </c>
      <c r="DU38" s="84">
        <v>1</v>
      </c>
      <c r="DV38" s="82">
        <f t="shared" si="95"/>
        <v>31</v>
      </c>
      <c r="DW38" s="82"/>
      <c r="DX38" s="91">
        <f t="shared" si="80"/>
        <v>0</v>
      </c>
      <c r="DY38" s="92">
        <f t="shared" si="81"/>
        <v>0</v>
      </c>
    </row>
    <row r="39" spans="1:129" s="140" customFormat="1" hidden="1">
      <c r="A39" s="60">
        <v>35</v>
      </c>
      <c r="B39" s="137"/>
      <c r="C39" s="138"/>
      <c r="D39" s="138"/>
      <c r="E39" s="138"/>
      <c r="F39" s="138"/>
      <c r="G39" s="138"/>
      <c r="H39" s="138"/>
      <c r="I39" s="139"/>
      <c r="J39" s="99"/>
      <c r="K39" s="100"/>
      <c r="L39" s="101"/>
      <c r="M39" s="125"/>
      <c r="N39" s="91"/>
      <c r="O39" s="91"/>
      <c r="P39" s="134">
        <f t="shared" si="93"/>
        <v>0</v>
      </c>
      <c r="Q39" s="69"/>
      <c r="R39" s="69"/>
      <c r="S39" s="77"/>
      <c r="T39" s="71">
        <f t="shared" si="3"/>
        <v>1.127493121294596</v>
      </c>
      <c r="U39" s="71">
        <f t="shared" si="4"/>
        <v>1.1112667240389202</v>
      </c>
      <c r="V39" s="126">
        <f t="shared" si="5"/>
        <v>1.0941487664944709</v>
      </c>
      <c r="W39" s="127"/>
      <c r="X39" s="73" t="str">
        <f t="shared" si="6"/>
        <v/>
      </c>
      <c r="Y39" s="74" t="str">
        <f t="shared" si="7"/>
        <v>n/s</v>
      </c>
      <c r="Z39" s="73" t="str">
        <f t="shared" si="8"/>
        <v/>
      </c>
      <c r="AA39" s="74" t="str">
        <f t="shared" si="9"/>
        <v>n/s</v>
      </c>
      <c r="AB39" s="127"/>
      <c r="AC39" s="73" t="str">
        <f t="shared" si="10"/>
        <v/>
      </c>
      <c r="AD39" s="74" t="str">
        <f t="shared" si="11"/>
        <v>n/s</v>
      </c>
      <c r="AE39" s="73" t="str">
        <f t="shared" si="12"/>
        <v/>
      </c>
      <c r="AF39" s="74" t="str">
        <f t="shared" si="13"/>
        <v>n/s</v>
      </c>
      <c r="AG39" s="127"/>
      <c r="AH39" s="73" t="str">
        <f t="shared" si="14"/>
        <v/>
      </c>
      <c r="AI39" s="74" t="str">
        <f t="shared" si="15"/>
        <v>n/s</v>
      </c>
      <c r="AJ39" s="73" t="str">
        <f t="shared" si="16"/>
        <v/>
      </c>
      <c r="AK39" s="74" t="str">
        <f t="shared" si="17"/>
        <v>n/s</v>
      </c>
      <c r="AL39" s="127"/>
      <c r="AM39" s="73" t="str">
        <f t="shared" si="18"/>
        <v/>
      </c>
      <c r="AN39" s="74" t="str">
        <f t="shared" si="19"/>
        <v>n/s</v>
      </c>
      <c r="AO39" s="73" t="str">
        <f t="shared" si="20"/>
        <v/>
      </c>
      <c r="AP39" s="74" t="str">
        <f t="shared" si="21"/>
        <v>n/s</v>
      </c>
      <c r="AQ39" s="127"/>
      <c r="AR39" s="73" t="str">
        <f t="shared" si="22"/>
        <v/>
      </c>
      <c r="AS39" s="74" t="str">
        <f t="shared" si="23"/>
        <v>n/s</v>
      </c>
      <c r="AT39" s="73" t="str">
        <f t="shared" si="24"/>
        <v/>
      </c>
      <c r="AU39" s="74" t="str">
        <f t="shared" si="25"/>
        <v>n/s</v>
      </c>
      <c r="AV39" s="127"/>
      <c r="AW39" s="73" t="str">
        <f t="shared" si="26"/>
        <v/>
      </c>
      <c r="AX39" s="74" t="str">
        <f t="shared" si="27"/>
        <v>n/s</v>
      </c>
      <c r="AY39" s="73" t="str">
        <f t="shared" si="28"/>
        <v/>
      </c>
      <c r="AZ39" s="74" t="str">
        <f t="shared" si="29"/>
        <v>n/s</v>
      </c>
      <c r="BA39" s="127"/>
      <c r="BB39" s="73" t="str">
        <f t="shared" si="30"/>
        <v/>
      </c>
      <c r="BC39" s="74" t="str">
        <f t="shared" si="31"/>
        <v>n/s</v>
      </c>
      <c r="BD39" s="73" t="str">
        <f t="shared" si="32"/>
        <v/>
      </c>
      <c r="BE39" s="74" t="str">
        <f t="shared" si="33"/>
        <v>n/s</v>
      </c>
      <c r="BF39" s="127"/>
      <c r="BG39" s="73" t="str">
        <f t="shared" si="34"/>
        <v/>
      </c>
      <c r="BH39" s="74" t="str">
        <f t="shared" si="35"/>
        <v>n/s</v>
      </c>
      <c r="BI39" s="73" t="str">
        <f t="shared" si="36"/>
        <v/>
      </c>
      <c r="BJ39" s="74" t="str">
        <f t="shared" si="37"/>
        <v>n/s</v>
      </c>
      <c r="BK39" s="173"/>
      <c r="BL39" s="77">
        <f t="shared" si="98"/>
        <v>0</v>
      </c>
      <c r="BM39" s="81" t="str">
        <f t="shared" si="39"/>
        <v>n/s</v>
      </c>
      <c r="BN39" s="116">
        <f t="shared" si="40"/>
        <v>0</v>
      </c>
      <c r="BO39" s="80">
        <v>35</v>
      </c>
      <c r="BP39" s="80">
        <f t="shared" si="82"/>
        <v>-4</v>
      </c>
      <c r="BQ39" s="81" t="str">
        <f t="shared" si="41"/>
        <v>n/s</v>
      </c>
      <c r="BR39" s="116">
        <f t="shared" si="97"/>
        <v>0</v>
      </c>
      <c r="BS39" s="79">
        <f t="shared" si="43"/>
        <v>0</v>
      </c>
      <c r="BT39" s="117">
        <f t="shared" si="44"/>
        <v>31</v>
      </c>
      <c r="BU39" s="118">
        <f t="shared" si="45"/>
        <v>0</v>
      </c>
      <c r="BV39" s="80">
        <v>35</v>
      </c>
      <c r="BW39" s="80">
        <f t="shared" si="83"/>
        <v>-4</v>
      </c>
      <c r="BX39" s="81" t="str">
        <f t="shared" si="46"/>
        <v>n/s</v>
      </c>
      <c r="BY39" s="116">
        <f t="shared" si="84"/>
        <v>0</v>
      </c>
      <c r="BZ39" s="79">
        <f t="shared" si="47"/>
        <v>0</v>
      </c>
      <c r="CA39" s="117">
        <f t="shared" si="48"/>
        <v>31</v>
      </c>
      <c r="CB39" s="118">
        <f t="shared" si="49"/>
        <v>0</v>
      </c>
      <c r="CC39" s="80">
        <v>35</v>
      </c>
      <c r="CD39" s="80">
        <f t="shared" si="85"/>
        <v>-5</v>
      </c>
      <c r="CE39" s="81" t="str">
        <f t="shared" si="50"/>
        <v>n/s</v>
      </c>
      <c r="CF39" s="116">
        <f t="shared" si="51"/>
        <v>0</v>
      </c>
      <c r="CG39" s="79">
        <f t="shared" si="52"/>
        <v>0</v>
      </c>
      <c r="CH39" s="117">
        <f t="shared" si="53"/>
        <v>31</v>
      </c>
      <c r="CI39" s="118">
        <f t="shared" si="54"/>
        <v>0</v>
      </c>
      <c r="CJ39" s="80">
        <v>35</v>
      </c>
      <c r="CK39" s="80">
        <f t="shared" si="86"/>
        <v>-6</v>
      </c>
      <c r="CL39" s="81" t="str">
        <f t="shared" si="55"/>
        <v>n/s</v>
      </c>
      <c r="CM39" s="116">
        <f t="shared" si="56"/>
        <v>0</v>
      </c>
      <c r="CN39" s="79">
        <f t="shared" si="57"/>
        <v>0</v>
      </c>
      <c r="CO39" s="117">
        <f t="shared" si="58"/>
        <v>31</v>
      </c>
      <c r="CP39" s="118">
        <f t="shared" si="59"/>
        <v>0</v>
      </c>
      <c r="CQ39" s="80">
        <v>35</v>
      </c>
      <c r="CR39" s="80">
        <f t="shared" si="87"/>
        <v>-9</v>
      </c>
      <c r="CS39" s="81" t="str">
        <f t="shared" si="88"/>
        <v>n/s</v>
      </c>
      <c r="CT39" s="116">
        <f t="shared" si="60"/>
        <v>0</v>
      </c>
      <c r="CU39" s="79">
        <f t="shared" si="61"/>
        <v>0</v>
      </c>
      <c r="CV39" s="117">
        <f t="shared" si="62"/>
        <v>31</v>
      </c>
      <c r="CW39" s="118">
        <f t="shared" si="63"/>
        <v>0</v>
      </c>
      <c r="CX39" s="80">
        <v>35</v>
      </c>
      <c r="CY39" s="80">
        <f t="shared" si="89"/>
        <v>-9</v>
      </c>
      <c r="CZ39" s="81" t="str">
        <f t="shared" si="64"/>
        <v>n/s</v>
      </c>
      <c r="DA39" s="116">
        <f t="shared" si="92"/>
        <v>0</v>
      </c>
      <c r="DB39" s="79">
        <f t="shared" si="66"/>
        <v>0</v>
      </c>
      <c r="DC39" s="117">
        <f t="shared" si="67"/>
        <v>31</v>
      </c>
      <c r="DD39" s="118">
        <f t="shared" si="68"/>
        <v>0</v>
      </c>
      <c r="DE39" s="80">
        <v>35</v>
      </c>
      <c r="DF39" s="80">
        <f t="shared" si="90"/>
        <v>-9</v>
      </c>
      <c r="DG39" s="81" t="str">
        <f t="shared" si="69"/>
        <v>n/s</v>
      </c>
      <c r="DH39" s="116">
        <f t="shared" si="70"/>
        <v>0</v>
      </c>
      <c r="DI39" s="79">
        <f t="shared" si="71"/>
        <v>0</v>
      </c>
      <c r="DJ39" s="82">
        <f t="shared" si="72"/>
        <v>31</v>
      </c>
      <c r="DK39" s="118">
        <f t="shared" si="73"/>
        <v>0</v>
      </c>
      <c r="DL39" s="80">
        <v>35</v>
      </c>
      <c r="DM39" s="80">
        <f t="shared" si="91"/>
        <v>-9</v>
      </c>
      <c r="DN39" s="85">
        <f t="shared" si="74"/>
        <v>-99</v>
      </c>
      <c r="DO39" s="121"/>
      <c r="DP39" s="87">
        <f t="shared" si="75"/>
        <v>-99</v>
      </c>
      <c r="DQ39" s="88">
        <f t="shared" si="96"/>
        <v>31</v>
      </c>
      <c r="DR39" s="89">
        <f t="shared" si="77"/>
        <v>219</v>
      </c>
      <c r="DS39" s="90">
        <f t="shared" si="78"/>
        <v>-99</v>
      </c>
      <c r="DT39" s="84">
        <v>35</v>
      </c>
      <c r="DU39" s="84">
        <v>1</v>
      </c>
      <c r="DV39" s="82">
        <f t="shared" si="95"/>
        <v>31</v>
      </c>
      <c r="DW39" s="82"/>
      <c r="DX39" s="91">
        <f t="shared" si="80"/>
        <v>0</v>
      </c>
      <c r="DY39" s="92">
        <f t="shared" ref="DY39:DY44" si="99">S38</f>
        <v>0</v>
      </c>
    </row>
    <row r="40" spans="1:129" s="140" customFormat="1" hidden="1">
      <c r="A40" s="60">
        <v>36</v>
      </c>
      <c r="B40" s="141"/>
      <c r="C40" s="142"/>
      <c r="D40" s="142"/>
      <c r="E40" s="142"/>
      <c r="F40" s="142"/>
      <c r="G40" s="142"/>
      <c r="H40" s="142"/>
      <c r="I40" s="143"/>
      <c r="J40" s="99"/>
      <c r="K40" s="100"/>
      <c r="L40" s="101"/>
      <c r="M40" s="125"/>
      <c r="N40" s="91"/>
      <c r="O40" s="91"/>
      <c r="P40" s="134">
        <f t="shared" si="93"/>
        <v>0</v>
      </c>
      <c r="Q40" s="69"/>
      <c r="R40" s="69"/>
      <c r="S40" s="77"/>
      <c r="T40" s="71">
        <f t="shared" si="3"/>
        <v>1.127493121294596</v>
      </c>
      <c r="U40" s="71">
        <f t="shared" si="4"/>
        <v>1.1112667240389202</v>
      </c>
      <c r="V40" s="126">
        <f t="shared" si="5"/>
        <v>1.0941487664944709</v>
      </c>
      <c r="W40" s="127"/>
      <c r="X40" s="73" t="str">
        <f t="shared" si="6"/>
        <v/>
      </c>
      <c r="Y40" s="74" t="str">
        <f t="shared" si="7"/>
        <v>n/s</v>
      </c>
      <c r="Z40" s="73" t="str">
        <f t="shared" si="8"/>
        <v/>
      </c>
      <c r="AA40" s="74" t="str">
        <f t="shared" si="9"/>
        <v>n/s</v>
      </c>
      <c r="AB40" s="127"/>
      <c r="AC40" s="73" t="str">
        <f t="shared" si="10"/>
        <v/>
      </c>
      <c r="AD40" s="74" t="str">
        <f t="shared" si="11"/>
        <v>n/s</v>
      </c>
      <c r="AE40" s="73" t="str">
        <f t="shared" si="12"/>
        <v/>
      </c>
      <c r="AF40" s="74" t="str">
        <f t="shared" si="13"/>
        <v>n/s</v>
      </c>
      <c r="AG40" s="127"/>
      <c r="AH40" s="73" t="str">
        <f t="shared" si="14"/>
        <v/>
      </c>
      <c r="AI40" s="74" t="str">
        <f t="shared" si="15"/>
        <v>n/s</v>
      </c>
      <c r="AJ40" s="73" t="str">
        <f t="shared" si="16"/>
        <v/>
      </c>
      <c r="AK40" s="74" t="str">
        <f t="shared" si="17"/>
        <v>n/s</v>
      </c>
      <c r="AL40" s="127"/>
      <c r="AM40" s="73" t="str">
        <f t="shared" si="18"/>
        <v/>
      </c>
      <c r="AN40" s="74" t="str">
        <f t="shared" si="19"/>
        <v>n/s</v>
      </c>
      <c r="AO40" s="73" t="str">
        <f t="shared" si="20"/>
        <v/>
      </c>
      <c r="AP40" s="74" t="str">
        <f t="shared" si="21"/>
        <v>n/s</v>
      </c>
      <c r="AQ40" s="127"/>
      <c r="AR40" s="73" t="str">
        <f t="shared" si="22"/>
        <v/>
      </c>
      <c r="AS40" s="74" t="str">
        <f t="shared" si="23"/>
        <v>n/s</v>
      </c>
      <c r="AT40" s="73" t="str">
        <f t="shared" si="24"/>
        <v/>
      </c>
      <c r="AU40" s="74" t="str">
        <f t="shared" si="25"/>
        <v>n/s</v>
      </c>
      <c r="AV40" s="127"/>
      <c r="AW40" s="73" t="str">
        <f t="shared" si="26"/>
        <v/>
      </c>
      <c r="AX40" s="74" t="str">
        <f t="shared" si="27"/>
        <v>n/s</v>
      </c>
      <c r="AY40" s="73" t="str">
        <f t="shared" si="28"/>
        <v/>
      </c>
      <c r="AZ40" s="74" t="str">
        <f t="shared" si="29"/>
        <v>n/s</v>
      </c>
      <c r="BA40" s="127"/>
      <c r="BB40" s="73" t="str">
        <f t="shared" si="30"/>
        <v/>
      </c>
      <c r="BC40" s="74" t="str">
        <f t="shared" si="31"/>
        <v>n/s</v>
      </c>
      <c r="BD40" s="73" t="str">
        <f t="shared" si="32"/>
        <v/>
      </c>
      <c r="BE40" s="74" t="str">
        <f t="shared" si="33"/>
        <v>n/s</v>
      </c>
      <c r="BF40" s="127"/>
      <c r="BG40" s="73" t="str">
        <f t="shared" si="34"/>
        <v/>
      </c>
      <c r="BH40" s="74" t="str">
        <f t="shared" si="35"/>
        <v>n/s</v>
      </c>
      <c r="BI40" s="73" t="str">
        <f t="shared" si="36"/>
        <v/>
      </c>
      <c r="BJ40" s="74" t="str">
        <f t="shared" si="37"/>
        <v>n/s</v>
      </c>
      <c r="BK40" s="173"/>
      <c r="BL40" s="77">
        <f t="shared" si="98"/>
        <v>0</v>
      </c>
      <c r="BM40" s="81" t="str">
        <f t="shared" si="39"/>
        <v>n/s</v>
      </c>
      <c r="BN40" s="116">
        <f t="shared" si="40"/>
        <v>0</v>
      </c>
      <c r="BO40" s="80">
        <v>36</v>
      </c>
      <c r="BP40" s="80">
        <f t="shared" si="82"/>
        <v>-5</v>
      </c>
      <c r="BQ40" s="81" t="str">
        <f t="shared" si="41"/>
        <v>n/s</v>
      </c>
      <c r="BR40" s="116">
        <f t="shared" si="97"/>
        <v>0</v>
      </c>
      <c r="BS40" s="79">
        <f t="shared" si="43"/>
        <v>0</v>
      </c>
      <c r="BT40" s="117">
        <f t="shared" si="44"/>
        <v>31</v>
      </c>
      <c r="BU40" s="118">
        <f t="shared" si="45"/>
        <v>0</v>
      </c>
      <c r="BV40" s="80">
        <v>36</v>
      </c>
      <c r="BW40" s="80">
        <f t="shared" si="83"/>
        <v>-5</v>
      </c>
      <c r="BX40" s="81" t="str">
        <f t="shared" si="46"/>
        <v>n/s</v>
      </c>
      <c r="BY40" s="116">
        <f t="shared" si="84"/>
        <v>0</v>
      </c>
      <c r="BZ40" s="79">
        <f t="shared" si="47"/>
        <v>0</v>
      </c>
      <c r="CA40" s="117">
        <f t="shared" si="48"/>
        <v>31</v>
      </c>
      <c r="CB40" s="118">
        <f t="shared" si="49"/>
        <v>0</v>
      </c>
      <c r="CC40" s="80">
        <v>36</v>
      </c>
      <c r="CD40" s="80">
        <f t="shared" si="85"/>
        <v>-6</v>
      </c>
      <c r="CE40" s="81" t="str">
        <f t="shared" si="50"/>
        <v>n/s</v>
      </c>
      <c r="CF40" s="116">
        <f t="shared" si="51"/>
        <v>0</v>
      </c>
      <c r="CG40" s="79">
        <f t="shared" si="52"/>
        <v>0</v>
      </c>
      <c r="CH40" s="117">
        <f t="shared" si="53"/>
        <v>31</v>
      </c>
      <c r="CI40" s="118">
        <f t="shared" si="54"/>
        <v>0</v>
      </c>
      <c r="CJ40" s="80">
        <v>36</v>
      </c>
      <c r="CK40" s="80">
        <f t="shared" si="86"/>
        <v>-7</v>
      </c>
      <c r="CL40" s="81" t="str">
        <f t="shared" si="55"/>
        <v>n/s</v>
      </c>
      <c r="CM40" s="116">
        <f t="shared" si="56"/>
        <v>0</v>
      </c>
      <c r="CN40" s="79">
        <f t="shared" si="57"/>
        <v>0</v>
      </c>
      <c r="CO40" s="117">
        <f t="shared" si="58"/>
        <v>31</v>
      </c>
      <c r="CP40" s="118">
        <f t="shared" si="59"/>
        <v>0</v>
      </c>
      <c r="CQ40" s="80">
        <v>36</v>
      </c>
      <c r="CR40" s="80">
        <f t="shared" si="87"/>
        <v>-10</v>
      </c>
      <c r="CS40" s="81" t="str">
        <f t="shared" si="88"/>
        <v>n/s</v>
      </c>
      <c r="CT40" s="116">
        <f t="shared" si="60"/>
        <v>0</v>
      </c>
      <c r="CU40" s="79">
        <f t="shared" si="61"/>
        <v>0</v>
      </c>
      <c r="CV40" s="117">
        <f t="shared" si="62"/>
        <v>31</v>
      </c>
      <c r="CW40" s="118">
        <f t="shared" si="63"/>
        <v>0</v>
      </c>
      <c r="CX40" s="80">
        <v>36</v>
      </c>
      <c r="CY40" s="80">
        <f t="shared" si="89"/>
        <v>-10</v>
      </c>
      <c r="CZ40" s="81" t="str">
        <f t="shared" si="64"/>
        <v>n/s</v>
      </c>
      <c r="DA40" s="116">
        <f t="shared" si="92"/>
        <v>0</v>
      </c>
      <c r="DB40" s="79">
        <f t="shared" si="66"/>
        <v>0</v>
      </c>
      <c r="DC40" s="117">
        <f t="shared" si="67"/>
        <v>31</v>
      </c>
      <c r="DD40" s="118">
        <f t="shared" si="68"/>
        <v>0</v>
      </c>
      <c r="DE40" s="80">
        <v>36</v>
      </c>
      <c r="DF40" s="80">
        <f t="shared" si="90"/>
        <v>-10</v>
      </c>
      <c r="DG40" s="81" t="str">
        <f t="shared" si="69"/>
        <v>n/s</v>
      </c>
      <c r="DH40" s="116">
        <f t="shared" si="70"/>
        <v>0</v>
      </c>
      <c r="DI40" s="79">
        <f t="shared" si="71"/>
        <v>0</v>
      </c>
      <c r="DJ40" s="82">
        <f t="shared" si="72"/>
        <v>31</v>
      </c>
      <c r="DK40" s="118">
        <f t="shared" si="73"/>
        <v>0</v>
      </c>
      <c r="DL40" s="80">
        <v>36</v>
      </c>
      <c r="DM40" s="80">
        <f t="shared" si="91"/>
        <v>-10</v>
      </c>
      <c r="DN40" s="85">
        <f t="shared" si="74"/>
        <v>-99</v>
      </c>
      <c r="DO40" s="86"/>
      <c r="DP40" s="87">
        <f t="shared" si="75"/>
        <v>-99</v>
      </c>
      <c r="DQ40" s="88">
        <f t="shared" si="96"/>
        <v>31</v>
      </c>
      <c r="DR40" s="89">
        <f t="shared" si="77"/>
        <v>219</v>
      </c>
      <c r="DS40" s="90">
        <f t="shared" si="78"/>
        <v>-99</v>
      </c>
      <c r="DT40" s="84">
        <v>36</v>
      </c>
      <c r="DU40" s="84">
        <v>1</v>
      </c>
      <c r="DV40" s="82">
        <f t="shared" si="95"/>
        <v>31</v>
      </c>
      <c r="DW40" s="82"/>
      <c r="DX40" s="91">
        <f t="shared" si="80"/>
        <v>0</v>
      </c>
      <c r="DY40" s="92">
        <f t="shared" si="99"/>
        <v>0</v>
      </c>
    </row>
    <row r="41" spans="1:129" s="140" customFormat="1" hidden="1">
      <c r="A41" s="60">
        <v>37</v>
      </c>
      <c r="B41" s="144"/>
      <c r="C41" s="97"/>
      <c r="D41" s="97"/>
      <c r="E41" s="97"/>
      <c r="F41" s="97"/>
      <c r="G41" s="97"/>
      <c r="H41" s="97"/>
      <c r="I41" s="98"/>
      <c r="J41" s="99"/>
      <c r="K41" s="100"/>
      <c r="L41" s="101"/>
      <c r="M41" s="125"/>
      <c r="N41" s="91"/>
      <c r="O41" s="91"/>
      <c r="P41" s="134">
        <f t="shared" si="93"/>
        <v>0</v>
      </c>
      <c r="Q41" s="69"/>
      <c r="R41" s="69"/>
      <c r="S41" s="77"/>
      <c r="T41" s="71">
        <f t="shared" si="3"/>
        <v>1.127493121294596</v>
      </c>
      <c r="U41" s="71">
        <f t="shared" si="4"/>
        <v>1.1112667240389202</v>
      </c>
      <c r="V41" s="126">
        <f t="shared" si="5"/>
        <v>1.0941487664944709</v>
      </c>
      <c r="W41" s="127"/>
      <c r="X41" s="73" t="str">
        <f t="shared" si="6"/>
        <v/>
      </c>
      <c r="Y41" s="74" t="str">
        <f t="shared" si="7"/>
        <v>n/s</v>
      </c>
      <c r="Z41" s="73" t="str">
        <f t="shared" si="8"/>
        <v/>
      </c>
      <c r="AA41" s="74" t="str">
        <f t="shared" si="9"/>
        <v>n/s</v>
      </c>
      <c r="AB41" s="127"/>
      <c r="AC41" s="73" t="str">
        <f t="shared" si="10"/>
        <v/>
      </c>
      <c r="AD41" s="74" t="str">
        <f t="shared" si="11"/>
        <v>n/s</v>
      </c>
      <c r="AE41" s="73" t="str">
        <f t="shared" si="12"/>
        <v/>
      </c>
      <c r="AF41" s="74" t="str">
        <f t="shared" si="13"/>
        <v>n/s</v>
      </c>
      <c r="AG41" s="127"/>
      <c r="AH41" s="73" t="str">
        <f t="shared" si="14"/>
        <v/>
      </c>
      <c r="AI41" s="74" t="str">
        <f t="shared" si="15"/>
        <v>n/s</v>
      </c>
      <c r="AJ41" s="73" t="str">
        <f t="shared" si="16"/>
        <v/>
      </c>
      <c r="AK41" s="74" t="str">
        <f t="shared" si="17"/>
        <v>n/s</v>
      </c>
      <c r="AL41" s="127"/>
      <c r="AM41" s="73" t="str">
        <f t="shared" si="18"/>
        <v/>
      </c>
      <c r="AN41" s="74" t="str">
        <f t="shared" si="19"/>
        <v>n/s</v>
      </c>
      <c r="AO41" s="73" t="str">
        <f t="shared" si="20"/>
        <v/>
      </c>
      <c r="AP41" s="74" t="str">
        <f t="shared" si="21"/>
        <v>n/s</v>
      </c>
      <c r="AQ41" s="127"/>
      <c r="AR41" s="73" t="str">
        <f t="shared" si="22"/>
        <v/>
      </c>
      <c r="AS41" s="74" t="str">
        <f t="shared" si="23"/>
        <v>n/s</v>
      </c>
      <c r="AT41" s="73" t="str">
        <f t="shared" si="24"/>
        <v/>
      </c>
      <c r="AU41" s="74" t="str">
        <f t="shared" si="25"/>
        <v>n/s</v>
      </c>
      <c r="AV41" s="127"/>
      <c r="AW41" s="73" t="str">
        <f t="shared" si="26"/>
        <v/>
      </c>
      <c r="AX41" s="74" t="str">
        <f t="shared" si="27"/>
        <v>n/s</v>
      </c>
      <c r="AY41" s="73" t="str">
        <f t="shared" si="28"/>
        <v/>
      </c>
      <c r="AZ41" s="74" t="str">
        <f t="shared" si="29"/>
        <v>n/s</v>
      </c>
      <c r="BA41" s="127"/>
      <c r="BB41" s="73" t="str">
        <f t="shared" si="30"/>
        <v/>
      </c>
      <c r="BC41" s="74" t="str">
        <f t="shared" si="31"/>
        <v>n/s</v>
      </c>
      <c r="BD41" s="73" t="str">
        <f t="shared" si="32"/>
        <v/>
      </c>
      <c r="BE41" s="74" t="str">
        <f t="shared" si="33"/>
        <v>n/s</v>
      </c>
      <c r="BF41" s="127"/>
      <c r="BG41" s="73" t="str">
        <f t="shared" si="34"/>
        <v/>
      </c>
      <c r="BH41" s="74" t="str">
        <f t="shared" si="35"/>
        <v>n/s</v>
      </c>
      <c r="BI41" s="73" t="str">
        <f t="shared" si="36"/>
        <v/>
      </c>
      <c r="BJ41" s="74" t="str">
        <f t="shared" si="37"/>
        <v>n/s</v>
      </c>
      <c r="BK41" s="173"/>
      <c r="BL41" s="77">
        <f t="shared" si="98"/>
        <v>0</v>
      </c>
      <c r="BM41" s="81" t="str">
        <f t="shared" si="39"/>
        <v>n/s</v>
      </c>
      <c r="BN41" s="116">
        <f t="shared" si="40"/>
        <v>0</v>
      </c>
      <c r="BO41" s="80">
        <v>37</v>
      </c>
      <c r="BP41" s="80">
        <f t="shared" si="82"/>
        <v>-6</v>
      </c>
      <c r="BQ41" s="81" t="str">
        <f t="shared" si="41"/>
        <v>n/s</v>
      </c>
      <c r="BR41" s="116">
        <f t="shared" si="97"/>
        <v>0</v>
      </c>
      <c r="BS41" s="79">
        <f t="shared" si="43"/>
        <v>0</v>
      </c>
      <c r="BT41" s="117">
        <f t="shared" si="44"/>
        <v>31</v>
      </c>
      <c r="BU41" s="118">
        <f t="shared" si="45"/>
        <v>0</v>
      </c>
      <c r="BV41" s="80">
        <v>37</v>
      </c>
      <c r="BW41" s="80">
        <f t="shared" si="83"/>
        <v>-6</v>
      </c>
      <c r="BX41" s="81" t="str">
        <f t="shared" si="46"/>
        <v>n/s</v>
      </c>
      <c r="BY41" s="116">
        <f t="shared" si="84"/>
        <v>0</v>
      </c>
      <c r="BZ41" s="79">
        <f t="shared" si="47"/>
        <v>0</v>
      </c>
      <c r="CA41" s="117">
        <f t="shared" si="48"/>
        <v>31</v>
      </c>
      <c r="CB41" s="118">
        <f t="shared" si="49"/>
        <v>0</v>
      </c>
      <c r="CC41" s="80">
        <v>37</v>
      </c>
      <c r="CD41" s="80">
        <f t="shared" si="85"/>
        <v>-7</v>
      </c>
      <c r="CE41" s="81" t="str">
        <f t="shared" si="50"/>
        <v>n/s</v>
      </c>
      <c r="CF41" s="116">
        <f t="shared" si="51"/>
        <v>0</v>
      </c>
      <c r="CG41" s="79">
        <f t="shared" si="52"/>
        <v>0</v>
      </c>
      <c r="CH41" s="117">
        <f t="shared" si="53"/>
        <v>31</v>
      </c>
      <c r="CI41" s="118">
        <f t="shared" si="54"/>
        <v>0</v>
      </c>
      <c r="CJ41" s="80">
        <v>37</v>
      </c>
      <c r="CK41" s="80">
        <f t="shared" si="86"/>
        <v>-8</v>
      </c>
      <c r="CL41" s="81" t="str">
        <f t="shared" si="55"/>
        <v>n/s</v>
      </c>
      <c r="CM41" s="116">
        <f t="shared" si="56"/>
        <v>0</v>
      </c>
      <c r="CN41" s="79">
        <f t="shared" si="57"/>
        <v>0</v>
      </c>
      <c r="CO41" s="117">
        <f t="shared" si="58"/>
        <v>31</v>
      </c>
      <c r="CP41" s="118">
        <f t="shared" si="59"/>
        <v>0</v>
      </c>
      <c r="CQ41" s="80">
        <v>37</v>
      </c>
      <c r="CR41" s="80">
        <f t="shared" si="87"/>
        <v>-11</v>
      </c>
      <c r="CS41" s="81" t="str">
        <f t="shared" si="88"/>
        <v>n/s</v>
      </c>
      <c r="CT41" s="116">
        <f t="shared" si="60"/>
        <v>0</v>
      </c>
      <c r="CU41" s="79">
        <f t="shared" si="61"/>
        <v>0</v>
      </c>
      <c r="CV41" s="117">
        <f t="shared" si="62"/>
        <v>31</v>
      </c>
      <c r="CW41" s="118">
        <f t="shared" si="63"/>
        <v>0</v>
      </c>
      <c r="CX41" s="80">
        <v>37</v>
      </c>
      <c r="CY41" s="80">
        <f t="shared" si="89"/>
        <v>-11</v>
      </c>
      <c r="CZ41" s="81" t="str">
        <f t="shared" si="64"/>
        <v>n/s</v>
      </c>
      <c r="DA41" s="116">
        <f t="shared" si="92"/>
        <v>0</v>
      </c>
      <c r="DB41" s="79">
        <f t="shared" si="66"/>
        <v>0</v>
      </c>
      <c r="DC41" s="117">
        <f t="shared" si="67"/>
        <v>31</v>
      </c>
      <c r="DD41" s="118">
        <f t="shared" si="68"/>
        <v>0</v>
      </c>
      <c r="DE41" s="80">
        <v>37</v>
      </c>
      <c r="DF41" s="80">
        <f t="shared" si="90"/>
        <v>-11</v>
      </c>
      <c r="DG41" s="81" t="str">
        <f t="shared" si="69"/>
        <v>n/s</v>
      </c>
      <c r="DH41" s="116">
        <f t="shared" si="70"/>
        <v>0</v>
      </c>
      <c r="DI41" s="79">
        <f t="shared" si="71"/>
        <v>0</v>
      </c>
      <c r="DJ41" s="82">
        <f t="shared" si="72"/>
        <v>31</v>
      </c>
      <c r="DK41" s="118">
        <f t="shared" si="73"/>
        <v>0</v>
      </c>
      <c r="DL41" s="80">
        <v>37</v>
      </c>
      <c r="DM41" s="80">
        <f t="shared" si="91"/>
        <v>-11</v>
      </c>
      <c r="DN41" s="85">
        <f t="shared" si="74"/>
        <v>-99</v>
      </c>
      <c r="DO41" s="86"/>
      <c r="DP41" s="87">
        <f t="shared" si="75"/>
        <v>-99</v>
      </c>
      <c r="DQ41" s="88">
        <f t="shared" si="96"/>
        <v>31</v>
      </c>
      <c r="DR41" s="89">
        <f t="shared" si="77"/>
        <v>219</v>
      </c>
      <c r="DS41" s="90">
        <f t="shared" si="78"/>
        <v>-99</v>
      </c>
      <c r="DT41" s="84">
        <v>37</v>
      </c>
      <c r="DU41" s="84">
        <v>1</v>
      </c>
      <c r="DV41" s="82">
        <f t="shared" si="95"/>
        <v>31</v>
      </c>
      <c r="DW41" s="82"/>
      <c r="DX41" s="91">
        <f t="shared" si="80"/>
        <v>0</v>
      </c>
      <c r="DY41" s="92">
        <f t="shared" si="99"/>
        <v>0</v>
      </c>
    </row>
    <row r="42" spans="1:129" s="140" customFormat="1" hidden="1">
      <c r="A42" s="60">
        <v>38</v>
      </c>
      <c r="B42" s="47"/>
      <c r="C42" s="97"/>
      <c r="D42" s="97"/>
      <c r="E42" s="97"/>
      <c r="F42" s="97"/>
      <c r="G42" s="97"/>
      <c r="H42" s="97"/>
      <c r="I42" s="98"/>
      <c r="J42" s="99"/>
      <c r="K42" s="100"/>
      <c r="L42" s="47"/>
      <c r="M42" s="125"/>
      <c r="N42" s="91"/>
      <c r="O42" s="91"/>
      <c r="P42" s="134">
        <f t="shared" si="93"/>
        <v>0</v>
      </c>
      <c r="Q42" s="69"/>
      <c r="R42" s="69"/>
      <c r="S42" s="77"/>
      <c r="T42" s="71">
        <f t="shared" si="3"/>
        <v>1.127493121294596</v>
      </c>
      <c r="U42" s="71">
        <f t="shared" si="4"/>
        <v>1.1112667240389202</v>
      </c>
      <c r="V42" s="126">
        <f t="shared" si="5"/>
        <v>1.0941487664944709</v>
      </c>
      <c r="W42" s="127"/>
      <c r="X42" s="73" t="str">
        <f t="shared" si="6"/>
        <v/>
      </c>
      <c r="Y42" s="74" t="str">
        <f t="shared" si="7"/>
        <v>n/s</v>
      </c>
      <c r="Z42" s="73" t="str">
        <f t="shared" si="8"/>
        <v/>
      </c>
      <c r="AA42" s="74" t="str">
        <f t="shared" si="9"/>
        <v>n/s</v>
      </c>
      <c r="AB42" s="127"/>
      <c r="AC42" s="73" t="str">
        <f t="shared" si="10"/>
        <v/>
      </c>
      <c r="AD42" s="74" t="str">
        <f t="shared" si="11"/>
        <v>n/s</v>
      </c>
      <c r="AE42" s="73" t="str">
        <f t="shared" si="12"/>
        <v/>
      </c>
      <c r="AF42" s="74" t="str">
        <f t="shared" si="13"/>
        <v>n/s</v>
      </c>
      <c r="AG42" s="127"/>
      <c r="AH42" s="73" t="str">
        <f t="shared" si="14"/>
        <v/>
      </c>
      <c r="AI42" s="74" t="str">
        <f t="shared" si="15"/>
        <v>n/s</v>
      </c>
      <c r="AJ42" s="73" t="str">
        <f t="shared" si="16"/>
        <v/>
      </c>
      <c r="AK42" s="74" t="str">
        <f t="shared" si="17"/>
        <v>n/s</v>
      </c>
      <c r="AL42" s="127"/>
      <c r="AM42" s="73" t="str">
        <f t="shared" si="18"/>
        <v/>
      </c>
      <c r="AN42" s="74" t="str">
        <f t="shared" si="19"/>
        <v>n/s</v>
      </c>
      <c r="AO42" s="73" t="str">
        <f t="shared" si="20"/>
        <v/>
      </c>
      <c r="AP42" s="74" t="str">
        <f t="shared" si="21"/>
        <v>n/s</v>
      </c>
      <c r="AQ42" s="127"/>
      <c r="AR42" s="73" t="str">
        <f t="shared" si="22"/>
        <v/>
      </c>
      <c r="AS42" s="74" t="str">
        <f t="shared" si="23"/>
        <v>n/s</v>
      </c>
      <c r="AT42" s="73" t="str">
        <f t="shared" si="24"/>
        <v/>
      </c>
      <c r="AU42" s="74" t="str">
        <f t="shared" si="25"/>
        <v>n/s</v>
      </c>
      <c r="AV42" s="127"/>
      <c r="AW42" s="73" t="str">
        <f t="shared" si="26"/>
        <v/>
      </c>
      <c r="AX42" s="74" t="str">
        <f t="shared" si="27"/>
        <v>n/s</v>
      </c>
      <c r="AY42" s="73" t="str">
        <f t="shared" si="28"/>
        <v/>
      </c>
      <c r="AZ42" s="74" t="str">
        <f t="shared" si="29"/>
        <v>n/s</v>
      </c>
      <c r="BA42" s="127"/>
      <c r="BB42" s="73" t="str">
        <f t="shared" si="30"/>
        <v/>
      </c>
      <c r="BC42" s="74" t="str">
        <f t="shared" si="31"/>
        <v>n/s</v>
      </c>
      <c r="BD42" s="73" t="str">
        <f t="shared" si="32"/>
        <v/>
      </c>
      <c r="BE42" s="74" t="str">
        <f t="shared" si="33"/>
        <v>n/s</v>
      </c>
      <c r="BF42" s="127"/>
      <c r="BG42" s="73" t="str">
        <f t="shared" si="34"/>
        <v/>
      </c>
      <c r="BH42" s="74" t="str">
        <f t="shared" si="35"/>
        <v>n/s</v>
      </c>
      <c r="BI42" s="73" t="str">
        <f t="shared" si="36"/>
        <v/>
      </c>
      <c r="BJ42" s="74" t="str">
        <f t="shared" si="37"/>
        <v>n/s</v>
      </c>
      <c r="BK42" s="173"/>
      <c r="BL42" s="77">
        <f t="shared" si="98"/>
        <v>0</v>
      </c>
      <c r="BM42" s="81" t="str">
        <f t="shared" si="39"/>
        <v>n/s</v>
      </c>
      <c r="BN42" s="116">
        <f t="shared" si="40"/>
        <v>0</v>
      </c>
      <c r="BO42" s="80">
        <v>38</v>
      </c>
      <c r="BP42" s="80">
        <f t="shared" si="82"/>
        <v>-7</v>
      </c>
      <c r="BQ42" s="81" t="str">
        <f t="shared" si="41"/>
        <v>n/s</v>
      </c>
      <c r="BR42" s="116">
        <f t="shared" si="97"/>
        <v>0</v>
      </c>
      <c r="BS42" s="79">
        <f t="shared" si="43"/>
        <v>0</v>
      </c>
      <c r="BT42" s="117">
        <f t="shared" si="44"/>
        <v>31</v>
      </c>
      <c r="BU42" s="118">
        <f t="shared" si="45"/>
        <v>0</v>
      </c>
      <c r="BV42" s="80">
        <v>38</v>
      </c>
      <c r="BW42" s="80">
        <f t="shared" si="83"/>
        <v>-7</v>
      </c>
      <c r="BX42" s="81" t="str">
        <f t="shared" si="46"/>
        <v>n/s</v>
      </c>
      <c r="BY42" s="116">
        <f t="shared" si="84"/>
        <v>0</v>
      </c>
      <c r="BZ42" s="79">
        <f t="shared" si="47"/>
        <v>0</v>
      </c>
      <c r="CA42" s="117">
        <f t="shared" si="48"/>
        <v>31</v>
      </c>
      <c r="CB42" s="118">
        <f t="shared" si="49"/>
        <v>0</v>
      </c>
      <c r="CC42" s="80">
        <v>38</v>
      </c>
      <c r="CD42" s="80">
        <f t="shared" si="85"/>
        <v>-8</v>
      </c>
      <c r="CE42" s="81" t="str">
        <f t="shared" si="50"/>
        <v>n/s</v>
      </c>
      <c r="CF42" s="116">
        <f t="shared" si="51"/>
        <v>0</v>
      </c>
      <c r="CG42" s="79">
        <f t="shared" si="52"/>
        <v>0</v>
      </c>
      <c r="CH42" s="117">
        <f t="shared" si="53"/>
        <v>31</v>
      </c>
      <c r="CI42" s="118">
        <f t="shared" si="54"/>
        <v>0</v>
      </c>
      <c r="CJ42" s="80">
        <v>38</v>
      </c>
      <c r="CK42" s="80">
        <f t="shared" si="86"/>
        <v>-9</v>
      </c>
      <c r="CL42" s="81" t="str">
        <f t="shared" si="55"/>
        <v>n/s</v>
      </c>
      <c r="CM42" s="116">
        <f t="shared" si="56"/>
        <v>0</v>
      </c>
      <c r="CN42" s="79">
        <f t="shared" si="57"/>
        <v>0</v>
      </c>
      <c r="CO42" s="117">
        <f t="shared" si="58"/>
        <v>31</v>
      </c>
      <c r="CP42" s="118">
        <f t="shared" si="59"/>
        <v>0</v>
      </c>
      <c r="CQ42" s="80">
        <v>38</v>
      </c>
      <c r="CR42" s="80">
        <f t="shared" si="87"/>
        <v>-12</v>
      </c>
      <c r="CS42" s="81" t="str">
        <f t="shared" si="88"/>
        <v>n/s</v>
      </c>
      <c r="CT42" s="116">
        <f t="shared" si="60"/>
        <v>0</v>
      </c>
      <c r="CU42" s="79">
        <f t="shared" si="61"/>
        <v>0</v>
      </c>
      <c r="CV42" s="117">
        <f t="shared" si="62"/>
        <v>31</v>
      </c>
      <c r="CW42" s="118">
        <f t="shared" si="63"/>
        <v>0</v>
      </c>
      <c r="CX42" s="80">
        <v>38</v>
      </c>
      <c r="CY42" s="80">
        <f t="shared" si="89"/>
        <v>-12</v>
      </c>
      <c r="CZ42" s="81" t="str">
        <f t="shared" si="64"/>
        <v>n/s</v>
      </c>
      <c r="DA42" s="116">
        <f t="shared" si="92"/>
        <v>0</v>
      </c>
      <c r="DB42" s="79">
        <f t="shared" si="66"/>
        <v>0</v>
      </c>
      <c r="DC42" s="117">
        <f t="shared" si="67"/>
        <v>31</v>
      </c>
      <c r="DD42" s="118">
        <f t="shared" si="68"/>
        <v>0</v>
      </c>
      <c r="DE42" s="80">
        <v>38</v>
      </c>
      <c r="DF42" s="80">
        <f t="shared" si="90"/>
        <v>-12</v>
      </c>
      <c r="DG42" s="81" t="str">
        <f t="shared" si="69"/>
        <v>n/s</v>
      </c>
      <c r="DH42" s="116">
        <f t="shared" si="70"/>
        <v>0</v>
      </c>
      <c r="DI42" s="79">
        <f t="shared" si="71"/>
        <v>0</v>
      </c>
      <c r="DJ42" s="82">
        <f t="shared" si="72"/>
        <v>31</v>
      </c>
      <c r="DK42" s="118">
        <f t="shared" si="73"/>
        <v>0</v>
      </c>
      <c r="DL42" s="80">
        <v>38</v>
      </c>
      <c r="DM42" s="80">
        <f t="shared" si="91"/>
        <v>-12</v>
      </c>
      <c r="DN42" s="85">
        <f t="shared" si="74"/>
        <v>-99</v>
      </c>
      <c r="DO42" s="86"/>
      <c r="DP42" s="87">
        <f t="shared" si="75"/>
        <v>-99</v>
      </c>
      <c r="DQ42" s="88">
        <f t="shared" si="96"/>
        <v>31</v>
      </c>
      <c r="DR42" s="89">
        <f t="shared" si="77"/>
        <v>219</v>
      </c>
      <c r="DS42" s="90">
        <f t="shared" si="78"/>
        <v>-99</v>
      </c>
      <c r="DT42" s="84">
        <v>38</v>
      </c>
      <c r="DU42" s="84">
        <v>1</v>
      </c>
      <c r="DV42" s="82">
        <f t="shared" si="95"/>
        <v>31</v>
      </c>
      <c r="DW42" s="82"/>
      <c r="DX42" s="91">
        <f t="shared" si="80"/>
        <v>0</v>
      </c>
      <c r="DY42" s="92">
        <f t="shared" si="99"/>
        <v>0</v>
      </c>
    </row>
    <row r="43" spans="1:129" s="140" customFormat="1" hidden="1">
      <c r="A43" s="60">
        <v>39</v>
      </c>
      <c r="B43" s="47"/>
      <c r="C43" s="122"/>
      <c r="D43" s="122"/>
      <c r="E43" s="122"/>
      <c r="F43" s="122"/>
      <c r="G43" s="122"/>
      <c r="H43" s="122"/>
      <c r="I43" s="123"/>
      <c r="J43" s="99"/>
      <c r="K43" s="124"/>
      <c r="L43" s="47"/>
      <c r="M43" s="145"/>
      <c r="N43" s="91"/>
      <c r="O43" s="91"/>
      <c r="P43" s="134">
        <f t="shared" si="93"/>
        <v>0</v>
      </c>
      <c r="Q43" s="69"/>
      <c r="R43" s="69"/>
      <c r="S43" s="77"/>
      <c r="T43" s="71">
        <f t="shared" si="3"/>
        <v>1.127493121294596</v>
      </c>
      <c r="U43" s="71">
        <f t="shared" si="4"/>
        <v>1.1112667240389202</v>
      </c>
      <c r="V43" s="126">
        <f t="shared" si="5"/>
        <v>1.0941487664944709</v>
      </c>
      <c r="W43" s="127"/>
      <c r="X43" s="73" t="str">
        <f t="shared" si="6"/>
        <v/>
      </c>
      <c r="Y43" s="74" t="str">
        <f t="shared" si="7"/>
        <v>n/s</v>
      </c>
      <c r="Z43" s="73" t="str">
        <f t="shared" si="8"/>
        <v/>
      </c>
      <c r="AA43" s="74" t="str">
        <f t="shared" si="9"/>
        <v>n/s</v>
      </c>
      <c r="AB43" s="127"/>
      <c r="AC43" s="73" t="str">
        <f t="shared" si="10"/>
        <v/>
      </c>
      <c r="AD43" s="74" t="str">
        <f t="shared" si="11"/>
        <v>n/s</v>
      </c>
      <c r="AE43" s="73" t="str">
        <f t="shared" si="12"/>
        <v/>
      </c>
      <c r="AF43" s="74" t="str">
        <f t="shared" si="13"/>
        <v>n/s</v>
      </c>
      <c r="AG43" s="127"/>
      <c r="AH43" s="73" t="str">
        <f t="shared" si="14"/>
        <v/>
      </c>
      <c r="AI43" s="74" t="str">
        <f t="shared" si="15"/>
        <v>n/s</v>
      </c>
      <c r="AJ43" s="73" t="str">
        <f t="shared" si="16"/>
        <v/>
      </c>
      <c r="AK43" s="74" t="str">
        <f t="shared" si="17"/>
        <v>n/s</v>
      </c>
      <c r="AL43" s="127"/>
      <c r="AM43" s="73" t="str">
        <f t="shared" si="18"/>
        <v/>
      </c>
      <c r="AN43" s="74" t="str">
        <f t="shared" si="19"/>
        <v>n/s</v>
      </c>
      <c r="AO43" s="73" t="str">
        <f t="shared" si="20"/>
        <v/>
      </c>
      <c r="AP43" s="74" t="str">
        <f t="shared" si="21"/>
        <v>n/s</v>
      </c>
      <c r="AQ43" s="127"/>
      <c r="AR43" s="73" t="str">
        <f t="shared" si="22"/>
        <v/>
      </c>
      <c r="AS43" s="74" t="str">
        <f t="shared" si="23"/>
        <v>n/s</v>
      </c>
      <c r="AT43" s="73" t="str">
        <f t="shared" si="24"/>
        <v/>
      </c>
      <c r="AU43" s="74" t="str">
        <f t="shared" si="25"/>
        <v>n/s</v>
      </c>
      <c r="AV43" s="127"/>
      <c r="AW43" s="73" t="str">
        <f t="shared" si="26"/>
        <v/>
      </c>
      <c r="AX43" s="74" t="str">
        <f t="shared" si="27"/>
        <v>n/s</v>
      </c>
      <c r="AY43" s="73" t="str">
        <f t="shared" si="28"/>
        <v/>
      </c>
      <c r="AZ43" s="74" t="str">
        <f t="shared" si="29"/>
        <v>n/s</v>
      </c>
      <c r="BA43" s="127"/>
      <c r="BB43" s="73" t="str">
        <f t="shared" si="30"/>
        <v/>
      </c>
      <c r="BC43" s="74" t="str">
        <f t="shared" si="31"/>
        <v>n/s</v>
      </c>
      <c r="BD43" s="73" t="str">
        <f t="shared" si="32"/>
        <v/>
      </c>
      <c r="BE43" s="74" t="str">
        <f t="shared" si="33"/>
        <v>n/s</v>
      </c>
      <c r="BF43" s="127"/>
      <c r="BG43" s="73" t="str">
        <f t="shared" si="34"/>
        <v/>
      </c>
      <c r="BH43" s="74" t="str">
        <f t="shared" si="35"/>
        <v>n/s</v>
      </c>
      <c r="BI43" s="73" t="str">
        <f t="shared" si="36"/>
        <v/>
      </c>
      <c r="BJ43" s="74" t="str">
        <f t="shared" si="37"/>
        <v>n/s</v>
      </c>
      <c r="BK43" s="173"/>
      <c r="BL43" s="77">
        <f t="shared" si="98"/>
        <v>0</v>
      </c>
      <c r="BM43" s="81" t="str">
        <f t="shared" si="39"/>
        <v>n/s</v>
      </c>
      <c r="BN43" s="116">
        <f t="shared" si="40"/>
        <v>0</v>
      </c>
      <c r="BO43" s="80">
        <v>39</v>
      </c>
      <c r="BP43" s="80">
        <f t="shared" si="82"/>
        <v>-8</v>
      </c>
      <c r="BQ43" s="81" t="str">
        <f t="shared" si="41"/>
        <v>n/s</v>
      </c>
      <c r="BR43" s="116">
        <f t="shared" si="97"/>
        <v>0</v>
      </c>
      <c r="BS43" s="79">
        <f t="shared" si="43"/>
        <v>0</v>
      </c>
      <c r="BT43" s="117">
        <f t="shared" si="44"/>
        <v>31</v>
      </c>
      <c r="BU43" s="118">
        <f t="shared" si="45"/>
        <v>0</v>
      </c>
      <c r="BV43" s="80">
        <v>39</v>
      </c>
      <c r="BW43" s="80">
        <f t="shared" si="83"/>
        <v>-8</v>
      </c>
      <c r="BX43" s="81" t="str">
        <f t="shared" si="46"/>
        <v>n/s</v>
      </c>
      <c r="BY43" s="116">
        <f t="shared" si="84"/>
        <v>0</v>
      </c>
      <c r="BZ43" s="79">
        <f t="shared" si="47"/>
        <v>0</v>
      </c>
      <c r="CA43" s="117">
        <f t="shared" si="48"/>
        <v>31</v>
      </c>
      <c r="CB43" s="118">
        <f t="shared" si="49"/>
        <v>0</v>
      </c>
      <c r="CC43" s="80">
        <v>39</v>
      </c>
      <c r="CD43" s="80">
        <f t="shared" si="85"/>
        <v>-9</v>
      </c>
      <c r="CE43" s="81" t="str">
        <f t="shared" si="50"/>
        <v>n/s</v>
      </c>
      <c r="CF43" s="116">
        <f t="shared" si="51"/>
        <v>0</v>
      </c>
      <c r="CG43" s="79">
        <f t="shared" si="52"/>
        <v>0</v>
      </c>
      <c r="CH43" s="117">
        <f t="shared" si="53"/>
        <v>31</v>
      </c>
      <c r="CI43" s="118">
        <f t="shared" si="54"/>
        <v>0</v>
      </c>
      <c r="CJ43" s="80">
        <v>39</v>
      </c>
      <c r="CK43" s="80">
        <f t="shared" si="86"/>
        <v>-10</v>
      </c>
      <c r="CL43" s="81" t="str">
        <f t="shared" si="55"/>
        <v>n/s</v>
      </c>
      <c r="CM43" s="116">
        <f t="shared" si="56"/>
        <v>0</v>
      </c>
      <c r="CN43" s="79">
        <f t="shared" si="57"/>
        <v>0</v>
      </c>
      <c r="CO43" s="117">
        <f t="shared" si="58"/>
        <v>31</v>
      </c>
      <c r="CP43" s="118">
        <f t="shared" si="59"/>
        <v>0</v>
      </c>
      <c r="CQ43" s="80">
        <v>39</v>
      </c>
      <c r="CR43" s="80">
        <f t="shared" si="87"/>
        <v>-13</v>
      </c>
      <c r="CS43" s="81" t="str">
        <f t="shared" si="88"/>
        <v>n/s</v>
      </c>
      <c r="CT43" s="116">
        <f t="shared" si="60"/>
        <v>0</v>
      </c>
      <c r="CU43" s="79">
        <f t="shared" si="61"/>
        <v>0</v>
      </c>
      <c r="CV43" s="117">
        <f t="shared" si="62"/>
        <v>31</v>
      </c>
      <c r="CW43" s="118">
        <f t="shared" si="63"/>
        <v>0</v>
      </c>
      <c r="CX43" s="80">
        <v>39</v>
      </c>
      <c r="CY43" s="80">
        <f t="shared" si="89"/>
        <v>-13</v>
      </c>
      <c r="CZ43" s="81" t="str">
        <f t="shared" si="64"/>
        <v>n/s</v>
      </c>
      <c r="DA43" s="116">
        <f t="shared" si="92"/>
        <v>0</v>
      </c>
      <c r="DB43" s="79">
        <f t="shared" si="66"/>
        <v>0</v>
      </c>
      <c r="DC43" s="117">
        <f t="shared" si="67"/>
        <v>31</v>
      </c>
      <c r="DD43" s="118">
        <f t="shared" si="68"/>
        <v>0</v>
      </c>
      <c r="DE43" s="80">
        <v>39</v>
      </c>
      <c r="DF43" s="80">
        <f t="shared" si="90"/>
        <v>-13</v>
      </c>
      <c r="DG43" s="81" t="str">
        <f t="shared" si="69"/>
        <v>n/s</v>
      </c>
      <c r="DH43" s="116">
        <f t="shared" si="70"/>
        <v>0</v>
      </c>
      <c r="DI43" s="79">
        <f t="shared" si="71"/>
        <v>0</v>
      </c>
      <c r="DJ43" s="82">
        <f t="shared" si="72"/>
        <v>31</v>
      </c>
      <c r="DK43" s="118">
        <f t="shared" si="73"/>
        <v>0</v>
      </c>
      <c r="DL43" s="80">
        <v>39</v>
      </c>
      <c r="DM43" s="80">
        <f t="shared" si="91"/>
        <v>-13</v>
      </c>
      <c r="DN43" s="85">
        <f t="shared" si="74"/>
        <v>-99</v>
      </c>
      <c r="DO43" s="86"/>
      <c r="DP43" s="87">
        <f t="shared" si="75"/>
        <v>-99</v>
      </c>
      <c r="DQ43" s="88">
        <f t="shared" si="96"/>
        <v>31</v>
      </c>
      <c r="DR43" s="89">
        <f t="shared" si="77"/>
        <v>219</v>
      </c>
      <c r="DS43" s="90">
        <f t="shared" si="78"/>
        <v>-99</v>
      </c>
      <c r="DT43" s="84">
        <v>39</v>
      </c>
      <c r="DU43" s="84">
        <v>1</v>
      </c>
      <c r="DV43" s="82">
        <f t="shared" si="95"/>
        <v>31</v>
      </c>
      <c r="DW43" s="82"/>
      <c r="DX43" s="91">
        <f t="shared" si="80"/>
        <v>0</v>
      </c>
      <c r="DY43" s="92">
        <f t="shared" si="99"/>
        <v>0</v>
      </c>
    </row>
    <row r="44" spans="1:129" s="140" customFormat="1" hidden="1">
      <c r="A44" s="60">
        <v>40</v>
      </c>
      <c r="B44" s="47"/>
      <c r="C44" s="122"/>
      <c r="D44" s="122"/>
      <c r="E44" s="122"/>
      <c r="F44" s="122"/>
      <c r="G44" s="122"/>
      <c r="H44" s="122"/>
      <c r="I44" s="123"/>
      <c r="J44" s="99"/>
      <c r="K44" s="124"/>
      <c r="L44" s="66"/>
      <c r="M44" s="145"/>
      <c r="N44" s="91"/>
      <c r="O44" s="91"/>
      <c r="P44" s="134">
        <f t="shared" si="93"/>
        <v>0</v>
      </c>
      <c r="Q44" s="69"/>
      <c r="R44" s="69"/>
      <c r="S44" s="93"/>
      <c r="T44" s="71">
        <f t="shared" si="3"/>
        <v>1.127493121294596</v>
      </c>
      <c r="U44" s="71">
        <f t="shared" si="4"/>
        <v>1.1112667240389202</v>
      </c>
      <c r="V44" s="126">
        <f t="shared" si="5"/>
        <v>1.0941487664944709</v>
      </c>
      <c r="W44" s="127"/>
      <c r="X44" s="73" t="str">
        <f t="shared" si="6"/>
        <v/>
      </c>
      <c r="Y44" s="74" t="str">
        <f t="shared" si="7"/>
        <v>n/s</v>
      </c>
      <c r="Z44" s="73" t="str">
        <f t="shared" si="8"/>
        <v/>
      </c>
      <c r="AA44" s="74" t="str">
        <f t="shared" si="9"/>
        <v>n/s</v>
      </c>
      <c r="AB44" s="127"/>
      <c r="AC44" s="73" t="str">
        <f t="shared" si="10"/>
        <v/>
      </c>
      <c r="AD44" s="74" t="str">
        <f t="shared" si="11"/>
        <v>n/s</v>
      </c>
      <c r="AE44" s="73" t="str">
        <f t="shared" si="12"/>
        <v/>
      </c>
      <c r="AF44" s="74" t="str">
        <f t="shared" si="13"/>
        <v>n/s</v>
      </c>
      <c r="AG44" s="127"/>
      <c r="AH44" s="73" t="str">
        <f t="shared" si="14"/>
        <v/>
      </c>
      <c r="AI44" s="74" t="str">
        <f t="shared" si="15"/>
        <v>n/s</v>
      </c>
      <c r="AJ44" s="73" t="str">
        <f t="shared" si="16"/>
        <v/>
      </c>
      <c r="AK44" s="74" t="str">
        <f t="shared" si="17"/>
        <v>n/s</v>
      </c>
      <c r="AL44" s="127"/>
      <c r="AM44" s="73" t="str">
        <f t="shared" si="18"/>
        <v/>
      </c>
      <c r="AN44" s="74" t="str">
        <f t="shared" si="19"/>
        <v>n/s</v>
      </c>
      <c r="AO44" s="73" t="str">
        <f t="shared" si="20"/>
        <v/>
      </c>
      <c r="AP44" s="74" t="str">
        <f t="shared" si="21"/>
        <v>n/s</v>
      </c>
      <c r="AQ44" s="127"/>
      <c r="AR44" s="73" t="str">
        <f t="shared" si="22"/>
        <v/>
      </c>
      <c r="AS44" s="74" t="str">
        <f t="shared" si="23"/>
        <v>n/s</v>
      </c>
      <c r="AT44" s="73" t="str">
        <f t="shared" si="24"/>
        <v/>
      </c>
      <c r="AU44" s="74" t="str">
        <f t="shared" si="25"/>
        <v>n/s</v>
      </c>
      <c r="AV44" s="127"/>
      <c r="AW44" s="73" t="str">
        <f t="shared" si="26"/>
        <v/>
      </c>
      <c r="AX44" s="74" t="str">
        <f t="shared" si="27"/>
        <v>n/s</v>
      </c>
      <c r="AY44" s="73" t="str">
        <f t="shared" si="28"/>
        <v/>
      </c>
      <c r="AZ44" s="74" t="str">
        <f t="shared" si="29"/>
        <v>n/s</v>
      </c>
      <c r="BA44" s="127"/>
      <c r="BB44" s="73" t="str">
        <f t="shared" si="30"/>
        <v/>
      </c>
      <c r="BC44" s="74" t="str">
        <f t="shared" si="31"/>
        <v>n/s</v>
      </c>
      <c r="BD44" s="73" t="str">
        <f t="shared" si="32"/>
        <v/>
      </c>
      <c r="BE44" s="74" t="str">
        <f t="shared" si="33"/>
        <v>n/s</v>
      </c>
      <c r="BF44" s="127"/>
      <c r="BG44" s="73" t="str">
        <f t="shared" si="34"/>
        <v/>
      </c>
      <c r="BH44" s="74" t="str">
        <f t="shared" si="35"/>
        <v>n/s</v>
      </c>
      <c r="BI44" s="73" t="str">
        <f t="shared" si="36"/>
        <v/>
      </c>
      <c r="BJ44" s="74" t="str">
        <f t="shared" si="37"/>
        <v>n/s</v>
      </c>
      <c r="BK44" s="173"/>
      <c r="BL44" s="77">
        <f t="shared" si="98"/>
        <v>0</v>
      </c>
      <c r="BM44" s="81" t="str">
        <f t="shared" si="39"/>
        <v>n/s</v>
      </c>
      <c r="BN44" s="116">
        <f t="shared" si="40"/>
        <v>0</v>
      </c>
      <c r="BO44" s="80">
        <v>40</v>
      </c>
      <c r="BP44" s="80">
        <f t="shared" si="82"/>
        <v>-9</v>
      </c>
      <c r="BQ44" s="81" t="str">
        <f t="shared" si="41"/>
        <v>n/s</v>
      </c>
      <c r="BR44" s="116">
        <f t="shared" si="97"/>
        <v>0</v>
      </c>
      <c r="BS44" s="79">
        <f t="shared" si="43"/>
        <v>0</v>
      </c>
      <c r="BT44" s="117">
        <f t="shared" si="44"/>
        <v>31</v>
      </c>
      <c r="BU44" s="118">
        <f t="shared" si="45"/>
        <v>0</v>
      </c>
      <c r="BV44" s="80">
        <v>40</v>
      </c>
      <c r="BW44" s="80">
        <f t="shared" si="83"/>
        <v>-9</v>
      </c>
      <c r="BX44" s="81" t="str">
        <f t="shared" si="46"/>
        <v>n/s</v>
      </c>
      <c r="BY44" s="116">
        <f t="shared" si="84"/>
        <v>0</v>
      </c>
      <c r="BZ44" s="79">
        <f t="shared" si="47"/>
        <v>0</v>
      </c>
      <c r="CA44" s="117">
        <f t="shared" si="48"/>
        <v>31</v>
      </c>
      <c r="CB44" s="118">
        <f t="shared" si="49"/>
        <v>0</v>
      </c>
      <c r="CC44" s="80">
        <v>40</v>
      </c>
      <c r="CD44" s="80">
        <f t="shared" si="85"/>
        <v>-10</v>
      </c>
      <c r="CE44" s="81" t="str">
        <f t="shared" si="50"/>
        <v>n/s</v>
      </c>
      <c r="CF44" s="116">
        <f t="shared" si="51"/>
        <v>0</v>
      </c>
      <c r="CG44" s="79">
        <f t="shared" si="52"/>
        <v>0</v>
      </c>
      <c r="CH44" s="117">
        <f t="shared" si="53"/>
        <v>31</v>
      </c>
      <c r="CI44" s="118">
        <f t="shared" si="54"/>
        <v>0</v>
      </c>
      <c r="CJ44" s="80">
        <v>40</v>
      </c>
      <c r="CK44" s="80">
        <f t="shared" si="86"/>
        <v>-11</v>
      </c>
      <c r="CL44" s="81" t="str">
        <f t="shared" si="55"/>
        <v>n/s</v>
      </c>
      <c r="CM44" s="116">
        <f t="shared" si="56"/>
        <v>0</v>
      </c>
      <c r="CN44" s="79">
        <f t="shared" si="57"/>
        <v>0</v>
      </c>
      <c r="CO44" s="117">
        <f t="shared" si="58"/>
        <v>31</v>
      </c>
      <c r="CP44" s="118">
        <f t="shared" si="59"/>
        <v>0</v>
      </c>
      <c r="CQ44" s="80">
        <v>40</v>
      </c>
      <c r="CR44" s="80">
        <f t="shared" si="87"/>
        <v>-14</v>
      </c>
      <c r="CS44" s="81" t="str">
        <f t="shared" si="88"/>
        <v>n/s</v>
      </c>
      <c r="CT44" s="116">
        <f t="shared" si="60"/>
        <v>0</v>
      </c>
      <c r="CU44" s="79">
        <f t="shared" si="61"/>
        <v>0</v>
      </c>
      <c r="CV44" s="117"/>
      <c r="CW44" s="118">
        <f t="shared" si="63"/>
        <v>0</v>
      </c>
      <c r="CX44" s="80">
        <v>40</v>
      </c>
      <c r="CY44" s="80">
        <f t="shared" si="89"/>
        <v>-14</v>
      </c>
      <c r="CZ44" s="81" t="str">
        <f t="shared" si="64"/>
        <v>n/s</v>
      </c>
      <c r="DA44" s="116">
        <f t="shared" si="92"/>
        <v>0</v>
      </c>
      <c r="DB44" s="79">
        <f t="shared" si="66"/>
        <v>0</v>
      </c>
      <c r="DC44" s="117">
        <f t="shared" si="67"/>
        <v>31</v>
      </c>
      <c r="DD44" s="118">
        <f t="shared" si="68"/>
        <v>0</v>
      </c>
      <c r="DE44" s="80">
        <v>40</v>
      </c>
      <c r="DF44" s="80">
        <f t="shared" si="90"/>
        <v>-14</v>
      </c>
      <c r="DG44" s="81" t="str">
        <f t="shared" si="69"/>
        <v>n/s</v>
      </c>
      <c r="DH44" s="116">
        <f t="shared" si="70"/>
        <v>0</v>
      </c>
      <c r="DI44" s="79">
        <f t="shared" si="71"/>
        <v>0</v>
      </c>
      <c r="DJ44" s="82">
        <f t="shared" si="72"/>
        <v>31</v>
      </c>
      <c r="DK44" s="118">
        <f t="shared" si="73"/>
        <v>0</v>
      </c>
      <c r="DL44" s="80">
        <v>40</v>
      </c>
      <c r="DM44" s="80">
        <f t="shared" si="91"/>
        <v>-14</v>
      </c>
      <c r="DN44" s="85">
        <f t="shared" si="74"/>
        <v>-99</v>
      </c>
      <c r="DO44" s="86"/>
      <c r="DP44" s="87">
        <f t="shared" si="75"/>
        <v>-99</v>
      </c>
      <c r="DQ44" s="88">
        <f t="shared" si="96"/>
        <v>31</v>
      </c>
      <c r="DR44" s="89">
        <f t="shared" si="77"/>
        <v>219</v>
      </c>
      <c r="DS44" s="90">
        <f t="shared" si="78"/>
        <v>-99</v>
      </c>
      <c r="DT44" s="84">
        <v>40</v>
      </c>
      <c r="DU44" s="84">
        <v>1</v>
      </c>
      <c r="DV44" s="82">
        <f t="shared" si="95"/>
        <v>31</v>
      </c>
      <c r="DW44" s="82"/>
      <c r="DX44" s="91">
        <f t="shared" si="80"/>
        <v>0</v>
      </c>
      <c r="DY44" s="92">
        <f t="shared" si="99"/>
        <v>0</v>
      </c>
    </row>
    <row r="45" spans="1:129" hidden="1">
      <c r="P45" s="146"/>
      <c r="T45" s="93">
        <f t="shared" si="3"/>
        <v>1.127493121294596</v>
      </c>
      <c r="U45" s="93">
        <f t="shared" si="4"/>
        <v>1.1112667240389202</v>
      </c>
      <c r="V45" s="93">
        <f t="shared" si="5"/>
        <v>1.0941487664944709</v>
      </c>
      <c r="Z45" s="93" t="str">
        <f t="shared" si="8"/>
        <v/>
      </c>
      <c r="AE45" s="93" t="str">
        <f t="shared" si="12"/>
        <v/>
      </c>
      <c r="AJ45" s="93" t="str">
        <f t="shared" si="16"/>
        <v/>
      </c>
      <c r="AO45" s="93" t="str">
        <f t="shared" si="20"/>
        <v/>
      </c>
      <c r="AT45" s="93" t="str">
        <f t="shared" si="24"/>
        <v/>
      </c>
      <c r="AY45" s="93" t="str">
        <f t="shared" si="28"/>
        <v/>
      </c>
      <c r="BD45" s="93" t="str">
        <f t="shared" si="32"/>
        <v/>
      </c>
      <c r="BI45" s="93" t="str">
        <f t="shared" si="36"/>
        <v/>
      </c>
      <c r="BL45" s="147" t="s">
        <v>132</v>
      </c>
      <c r="BM45" s="148">
        <f>SUMIF(BM5:BM44,"&gt;0",$DU$5:$DU$44)+SUMIF(BM5:BM44,"n/f",$DU$5:$DU$44)</f>
        <v>30</v>
      </c>
      <c r="BN45" s="149"/>
      <c r="BO45" s="149"/>
      <c r="BP45" s="149"/>
      <c r="BQ45" s="148">
        <f>SUMIF(BQ5:BQ44,"&gt;0",$DU$5:$DU$44)+SUMIF(BQ5:BQ44,"n/f",$DU$5:$DU$44)</f>
        <v>30</v>
      </c>
      <c r="BR45" s="150"/>
      <c r="BS45" s="151"/>
      <c r="BT45" s="152"/>
      <c r="BU45" s="149"/>
      <c r="BV45" s="149"/>
      <c r="BW45" s="149"/>
      <c r="BX45" s="148">
        <f>SUMIF(BX5:BX44,"&gt;0",$DU$5:$DU$44)+SUMIF(BX5:BX44,"n/f",$DU$5:$DU$44)</f>
        <v>29</v>
      </c>
      <c r="BY45" s="150"/>
      <c r="BZ45" s="151"/>
      <c r="CA45" s="152"/>
      <c r="CB45" s="149"/>
      <c r="CC45" s="149"/>
      <c r="CD45" s="149"/>
      <c r="CE45" s="148">
        <f>SUMIF(CE5:CE44,"&gt;0",$DU$5:$DU$44)+SUMIF(CE5:CE44,"n/f",$DU$5:$DU$44)</f>
        <v>28</v>
      </c>
      <c r="CF45" s="150"/>
      <c r="CG45" s="151"/>
      <c r="CH45" s="152"/>
      <c r="CI45" s="149"/>
      <c r="CJ45" s="149"/>
      <c r="CK45" s="149"/>
      <c r="CL45" s="148">
        <f>SUMIF(CL5:CL44,"&gt;0",$DU$5:$DU$44)+SUMIF(CL5:CL44,"n/f",$DU$5:$DU$44)</f>
        <v>25</v>
      </c>
      <c r="CM45" s="150"/>
      <c r="CN45" s="151"/>
      <c r="CO45" s="152"/>
      <c r="CP45" s="149"/>
      <c r="CQ45" s="149"/>
      <c r="CR45" s="149"/>
      <c r="CS45" s="148">
        <f>SUMIF(CS5:CS44,"&gt;0",$DU$5:$DU$44)+SUMIF(CS5:CS44,"n/f",$DU$5:$DU$44)</f>
        <v>25</v>
      </c>
      <c r="CT45" s="150"/>
      <c r="CU45" s="151"/>
      <c r="CV45" s="152"/>
      <c r="CW45" s="149"/>
      <c r="CX45" s="149"/>
      <c r="CY45" s="149"/>
      <c r="CZ45" s="148">
        <f>SUMIF(CZ5:CZ44,"&gt;0",$DU$5:$DU$44)+SUMIF(CZ5:CZ44,"n/f",$DU$5:$DU$44)</f>
        <v>25</v>
      </c>
      <c r="DA45" s="150"/>
      <c r="DB45" s="151"/>
      <c r="DC45" s="152"/>
      <c r="DD45" s="149"/>
      <c r="DE45" s="149"/>
      <c r="DF45" s="149"/>
      <c r="DG45" s="148">
        <f>SUMIF(DG5:DG44,"&gt;0",$DU$5:$DU$44)+SUMIF(DG5:DG44,"n/f",$DU$5:$DU$44)</f>
        <v>27</v>
      </c>
      <c r="DH45" s="150"/>
      <c r="DI45" s="151"/>
      <c r="DJ45" s="152"/>
      <c r="DK45" s="149"/>
      <c r="DL45" s="149"/>
      <c r="DM45" s="149"/>
      <c r="DN45" s="153"/>
      <c r="DO45" s="153"/>
      <c r="DP45" s="154"/>
      <c r="DQ45" s="116"/>
      <c r="DR45" s="150"/>
      <c r="DS45" s="149"/>
      <c r="DT45" s="149"/>
      <c r="DU45" s="149"/>
      <c r="DV45" s="150"/>
      <c r="DW45" s="150"/>
      <c r="DX45" s="150"/>
    </row>
  </sheetData>
  <autoFilter ref="R1:R45">
    <filterColumn colId="0">
      <filters>
        <filter val="Ц"/>
      </filters>
    </filterColumn>
  </autoFilter>
  <mergeCells count="44">
    <mergeCell ref="T1:V1"/>
    <mergeCell ref="X1:X4"/>
    <mergeCell ref="Y1:Y4"/>
    <mergeCell ref="Z1:Z3"/>
    <mergeCell ref="AI1:AI4"/>
    <mergeCell ref="AJ1:AJ3"/>
    <mergeCell ref="AK1:AK4"/>
    <mergeCell ref="AA1:AA4"/>
    <mergeCell ref="AC1:AC4"/>
    <mergeCell ref="AD1:AD4"/>
    <mergeCell ref="AE1:AE3"/>
    <mergeCell ref="AU1:AU4"/>
    <mergeCell ref="AM1:AM4"/>
    <mergeCell ref="AN1:AN4"/>
    <mergeCell ref="AO1:AO3"/>
    <mergeCell ref="AP1:AP4"/>
    <mergeCell ref="AF1:AF4"/>
    <mergeCell ref="AR1:AR4"/>
    <mergeCell ref="AS1:AS4"/>
    <mergeCell ref="AT1:AT3"/>
    <mergeCell ref="AH1:AH4"/>
    <mergeCell ref="AW1:AW4"/>
    <mergeCell ref="AX1:AX4"/>
    <mergeCell ref="AY1:AY3"/>
    <mergeCell ref="BE1:BE4"/>
    <mergeCell ref="AZ1:AZ4"/>
    <mergeCell ref="BB1:BB4"/>
    <mergeCell ref="BC1:BC4"/>
    <mergeCell ref="BD1:BD3"/>
    <mergeCell ref="BG1:BG4"/>
    <mergeCell ref="BH1:BH4"/>
    <mergeCell ref="BI1:BI3"/>
    <mergeCell ref="BJ1:BJ4"/>
    <mergeCell ref="BK1:BK44"/>
    <mergeCell ref="DP1:DP4"/>
    <mergeCell ref="DG3:DJ4"/>
    <mergeCell ref="CZ3:DC4"/>
    <mergeCell ref="CS3:CV4"/>
    <mergeCell ref="BL3:BN4"/>
    <mergeCell ref="CL3:CO4"/>
    <mergeCell ref="CE3:CH4"/>
    <mergeCell ref="BX3:CA4"/>
    <mergeCell ref="BQ3:BT4"/>
    <mergeCell ref="DR1:DR4"/>
  </mergeCells>
  <phoneticPr fontId="0" type="noConversion"/>
  <pageMargins left="0.2" right="0.21" top="0.23" bottom="0.2" header="0.17" footer="0.17"/>
  <pageSetup scale="11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R15_результаты</vt:lpstr>
      <vt:lpstr>R15_результаты_А</vt:lpstr>
      <vt:lpstr>R15_результаты_Ц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А.Синицын</dc:creator>
  <cp:lastModifiedBy>A</cp:lastModifiedBy>
  <dcterms:created xsi:type="dcterms:W3CDTF">2009-05-10T14:50:54Z</dcterms:created>
  <dcterms:modified xsi:type="dcterms:W3CDTF">2010-05-31T09:23:54Z</dcterms:modified>
</cp:coreProperties>
</file>